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agray/Library/CloudStorage/Dropbox/Kokeena/IKEA Data/Aaron/2024 increase/"/>
    </mc:Choice>
  </mc:AlternateContent>
  <xr:revisionPtr revIDLastSave="0" documentId="13_ncr:1_{162C7B62-13AD-F346-A53E-EC56BBF4F898}" xr6:coauthVersionLast="47" xr6:coauthVersionMax="47" xr10:uidLastSave="{00000000-0000-0000-0000-000000000000}"/>
  <workbookProtection workbookAlgorithmName="SHA-512" workbookHashValue="jXLEVXX3k84kIjvxzyEnUmxylO18E9wm4BbgxZ9tEQZJj2EHbkL/x2SoypAEOm1YlmaUBcEjdfavsqJhWNgKsg==" workbookSaltValue="CawEkpmUjV1/SfpNvf5kDg==" workbookSpinCount="100000" lockStructure="1"/>
  <bookViews>
    <workbookView xWindow="-45760" yWindow="-6000" windowWidth="35180" windowHeight="24680" tabRatio="863" activeTab="1" xr2:uid="{00000000-000D-0000-FFFF-FFFF00000000}"/>
  </bookViews>
  <sheets>
    <sheet name="Items" sheetId="2" state="hidden" r:id="rId1"/>
    <sheet name="Customer Esstimator" sheetId="166" r:id="rId2"/>
  </sheets>
  <definedNames>
    <definedName name="MFG_Data" localSheetId="1">Items!$B$6:$F$93</definedName>
    <definedName name="MFG_Data">Items!$B$6:$F$106</definedName>
    <definedName name="MFG_Data2">Items!$B$6:$F$106</definedName>
    <definedName name="_xlnm.Print_Area" localSheetId="1">'Customer Esstimator'!$C$4:$F$81</definedName>
    <definedName name="Products" localSheetId="1">Items!$L$6:$AC$93</definedName>
    <definedName name="Products">Items!$L$6:$AF$106</definedName>
    <definedName name="Products2">Items!$L$6:$AF$106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6" i="2" l="1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L9" i="166"/>
  <c r="I6" i="166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8" i="2"/>
  <c r="BB69" i="2"/>
  <c r="BB70" i="2"/>
  <c r="BB71" i="2"/>
  <c r="BB72" i="2"/>
  <c r="BB73" i="2"/>
  <c r="BB74" i="2"/>
  <c r="BB75" i="2"/>
  <c r="BB76" i="2"/>
  <c r="BB77" i="2"/>
  <c r="BB79" i="2"/>
  <c r="BB80" i="2"/>
  <c r="BB81" i="2"/>
  <c r="BB82" i="2"/>
  <c r="BB83" i="2"/>
  <c r="BB84" i="2"/>
  <c r="BB85" i="2"/>
  <c r="BB87" i="2"/>
  <c r="BB88" i="2"/>
  <c r="BB89" i="2"/>
  <c r="BB91" i="2"/>
  <c r="BB92" i="2"/>
  <c r="BB93" i="2"/>
  <c r="BB94" i="2"/>
  <c r="BB95" i="2"/>
  <c r="BB96" i="2"/>
  <c r="BB97" i="2"/>
  <c r="BB98" i="2"/>
  <c r="BB100" i="2"/>
  <c r="BB101" i="2"/>
  <c r="BB102" i="2"/>
  <c r="BB103" i="2"/>
  <c r="BB104" i="2"/>
  <c r="BB105" i="2"/>
  <c r="BB106" i="2"/>
  <c r="BB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8" i="2"/>
  <c r="BA69" i="2"/>
  <c r="BA70" i="2"/>
  <c r="BA71" i="2"/>
  <c r="BA72" i="2"/>
  <c r="BA73" i="2"/>
  <c r="BA74" i="2"/>
  <c r="BA75" i="2"/>
  <c r="BA76" i="2"/>
  <c r="BA77" i="2"/>
  <c r="BA79" i="2"/>
  <c r="BA80" i="2"/>
  <c r="BA82" i="2"/>
  <c r="BA83" i="2"/>
  <c r="BA84" i="2"/>
  <c r="BA85" i="2"/>
  <c r="BA87" i="2"/>
  <c r="BA88" i="2"/>
  <c r="BA89" i="2"/>
  <c r="BA91" i="2"/>
  <c r="BA92" i="2"/>
  <c r="BA93" i="2"/>
  <c r="BA94" i="2"/>
  <c r="BA95" i="2"/>
  <c r="BA96" i="2"/>
  <c r="BA97" i="2"/>
  <c r="BA98" i="2"/>
  <c r="BA100" i="2"/>
  <c r="BA101" i="2"/>
  <c r="BA102" i="2"/>
  <c r="BA103" i="2"/>
  <c r="BA104" i="2"/>
  <c r="BA105" i="2"/>
  <c r="BA106" i="2"/>
  <c r="BA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8" i="2"/>
  <c r="AZ69" i="2"/>
  <c r="AZ70" i="2"/>
  <c r="AZ71" i="2"/>
  <c r="AZ72" i="2"/>
  <c r="AZ73" i="2"/>
  <c r="AZ74" i="2"/>
  <c r="AZ75" i="2"/>
  <c r="AZ76" i="2"/>
  <c r="AZ77" i="2"/>
  <c r="AZ79" i="2"/>
  <c r="AZ80" i="2"/>
  <c r="AZ82" i="2"/>
  <c r="AZ83" i="2"/>
  <c r="AZ84" i="2"/>
  <c r="AZ85" i="2"/>
  <c r="AZ87" i="2"/>
  <c r="AZ88" i="2"/>
  <c r="AZ89" i="2"/>
  <c r="AZ91" i="2"/>
  <c r="AZ92" i="2"/>
  <c r="AZ93" i="2"/>
  <c r="AZ94" i="2"/>
  <c r="AZ95" i="2"/>
  <c r="AZ96" i="2"/>
  <c r="AZ97" i="2"/>
  <c r="AZ98" i="2"/>
  <c r="AZ100" i="2"/>
  <c r="AZ101" i="2"/>
  <c r="AZ102" i="2"/>
  <c r="AZ103" i="2"/>
  <c r="AZ104" i="2"/>
  <c r="AZ105" i="2"/>
  <c r="AZ106" i="2"/>
  <c r="AZ6" i="2"/>
  <c r="AY6" i="2"/>
  <c r="AI99" i="2"/>
  <c r="AI80" i="2"/>
  <c r="AI6" i="2"/>
  <c r="AJ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I7" i="2"/>
  <c r="AJ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I8" i="2"/>
  <c r="AJ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I9" i="2"/>
  <c r="AJ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I10" i="2"/>
  <c r="AJ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I11" i="2"/>
  <c r="AJ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I12" i="2"/>
  <c r="AJ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I13" i="2"/>
  <c r="AJ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I14" i="2"/>
  <c r="AJ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I15" i="2"/>
  <c r="AJ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I16" i="2"/>
  <c r="AJ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I17" i="2"/>
  <c r="AJ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I18" i="2"/>
  <c r="AJ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I19" i="2"/>
  <c r="AJ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I20" i="2"/>
  <c r="AJ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I21" i="2"/>
  <c r="AJ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I22" i="2"/>
  <c r="AJ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I23" i="2"/>
  <c r="AJ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I24" i="2"/>
  <c r="AJ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I25" i="2"/>
  <c r="AJ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I26" i="2"/>
  <c r="AJ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I27" i="2"/>
  <c r="AJ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I28" i="2"/>
  <c r="AJ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M29" i="2"/>
  <c r="AN29" i="2"/>
  <c r="AU29" i="2"/>
  <c r="AV29" i="2"/>
  <c r="AW29" i="2"/>
  <c r="AX29" i="2"/>
  <c r="AM30" i="2"/>
  <c r="AN30" i="2"/>
  <c r="AU30" i="2"/>
  <c r="AV30" i="2"/>
  <c r="AW30" i="2"/>
  <c r="AX30" i="2"/>
  <c r="AM31" i="2"/>
  <c r="AN31" i="2"/>
  <c r="AU31" i="2"/>
  <c r="AV31" i="2"/>
  <c r="AW31" i="2"/>
  <c r="AX31" i="2"/>
  <c r="AM32" i="2"/>
  <c r="AN32" i="2"/>
  <c r="AU32" i="2"/>
  <c r="AV32" i="2"/>
  <c r="AW32" i="2"/>
  <c r="AX32" i="2"/>
  <c r="AI34" i="2"/>
  <c r="AJ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I35" i="2"/>
  <c r="AJ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I36" i="2"/>
  <c r="AJ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I37" i="2"/>
  <c r="AJ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I38" i="2"/>
  <c r="AJ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I39" i="2"/>
  <c r="AJ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I40" i="2"/>
  <c r="AJ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I41" i="2"/>
  <c r="AJ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I42" i="2"/>
  <c r="AJ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I43" i="2"/>
  <c r="AJ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I44" i="2"/>
  <c r="AJ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I45" i="2"/>
  <c r="AJ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I46" i="2"/>
  <c r="AJ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I47" i="2"/>
  <c r="AJ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I48" i="2"/>
  <c r="AJ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I50" i="2"/>
  <c r="AJ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I51" i="2"/>
  <c r="AJ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I52" i="2"/>
  <c r="AJ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I53" i="2"/>
  <c r="AJ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I54" i="2"/>
  <c r="AJ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I55" i="2"/>
  <c r="AJ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I56" i="2"/>
  <c r="AJ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I57" i="2"/>
  <c r="AJ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I58" i="2"/>
  <c r="AJ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I59" i="2"/>
  <c r="AJ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I60" i="2"/>
  <c r="AJ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I61" i="2"/>
  <c r="AJ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I62" i="2"/>
  <c r="AJ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I63" i="2"/>
  <c r="AJ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I64" i="2"/>
  <c r="AJ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I65" i="2"/>
  <c r="AJ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I66" i="2"/>
  <c r="AJ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I68" i="2"/>
  <c r="AJ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I69" i="2"/>
  <c r="AJ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I70" i="2"/>
  <c r="AJ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I71" i="2"/>
  <c r="AJ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I72" i="2"/>
  <c r="AJ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I73" i="2"/>
  <c r="AJ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I74" i="2"/>
  <c r="AJ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I75" i="2"/>
  <c r="AJ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I76" i="2"/>
  <c r="AJ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I77" i="2"/>
  <c r="AJ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O78" i="2"/>
  <c r="AI79" i="2"/>
  <c r="AJ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O81" i="2"/>
  <c r="AI82" i="2"/>
  <c r="AJ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I83" i="2"/>
  <c r="AJ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I84" i="2"/>
  <c r="AJ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I85" i="2"/>
  <c r="AJ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O86" i="2"/>
  <c r="AI87" i="2"/>
  <c r="AJ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I88" i="2"/>
  <c r="AJ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I89" i="2"/>
  <c r="AJ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I91" i="2"/>
  <c r="AJ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I92" i="2"/>
  <c r="AJ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I93" i="2"/>
  <c r="AJ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Y94" i="2"/>
  <c r="AI95" i="2"/>
  <c r="AJ95" i="2"/>
  <c r="AL95" i="2"/>
  <c r="AO95" i="2"/>
  <c r="AP95" i="2"/>
  <c r="AQ95" i="2"/>
  <c r="AR95" i="2"/>
  <c r="AS95" i="2"/>
  <c r="AT95" i="2"/>
  <c r="AX95" i="2"/>
  <c r="AY95" i="2"/>
  <c r="AI96" i="2"/>
  <c r="AJ96" i="2"/>
  <c r="AL96" i="2"/>
  <c r="AO96" i="2"/>
  <c r="AP96" i="2"/>
  <c r="AQ96" i="2"/>
  <c r="AR96" i="2"/>
  <c r="AS96" i="2"/>
  <c r="AT96" i="2"/>
  <c r="AX96" i="2"/>
  <c r="AY96" i="2"/>
  <c r="AI97" i="2"/>
  <c r="AJ97" i="2"/>
  <c r="AL97" i="2"/>
  <c r="AO97" i="2"/>
  <c r="AP97" i="2"/>
  <c r="AQ97" i="2"/>
  <c r="AR97" i="2"/>
  <c r="AS97" i="2"/>
  <c r="AT97" i="2"/>
  <c r="AX97" i="2"/>
  <c r="AY97" i="2"/>
  <c r="AI98" i="2"/>
  <c r="AJ98" i="2"/>
  <c r="AL98" i="2"/>
  <c r="AO98" i="2"/>
  <c r="AP98" i="2"/>
  <c r="AQ98" i="2"/>
  <c r="AR98" i="2"/>
  <c r="AS98" i="2"/>
  <c r="AT98" i="2"/>
  <c r="AX98" i="2"/>
  <c r="AY98" i="2"/>
  <c r="AI100" i="2"/>
  <c r="AJ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I101" i="2"/>
  <c r="AJ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I102" i="2"/>
  <c r="AJ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I103" i="2"/>
  <c r="AJ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I104" i="2"/>
  <c r="AJ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I105" i="2"/>
  <c r="AJ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I106" i="2"/>
  <c r="AJ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L12" i="166" l="1"/>
  <c r="L13" i="166"/>
  <c r="L14" i="166"/>
  <c r="L15" i="166"/>
  <c r="L16" i="166"/>
  <c r="L17" i="166"/>
  <c r="L18" i="166"/>
  <c r="L19" i="166"/>
  <c r="L20" i="166"/>
  <c r="L21" i="166"/>
  <c r="L22" i="166"/>
  <c r="L23" i="166"/>
  <c r="L24" i="166"/>
  <c r="L25" i="166"/>
  <c r="L26" i="166"/>
  <c r="L27" i="166"/>
  <c r="L28" i="166"/>
  <c r="L29" i="166"/>
  <c r="L30" i="166"/>
  <c r="L31" i="166"/>
  <c r="L32" i="166"/>
  <c r="L33" i="166"/>
  <c r="L34" i="166"/>
  <c r="L35" i="166"/>
  <c r="L36" i="166"/>
  <c r="L37" i="166"/>
  <c r="L38" i="166"/>
  <c r="L39" i="166"/>
  <c r="L40" i="166"/>
  <c r="L41" i="166"/>
  <c r="L42" i="166"/>
  <c r="L43" i="166"/>
  <c r="L44" i="166"/>
  <c r="L45" i="166"/>
  <c r="L46" i="166"/>
  <c r="L47" i="166"/>
  <c r="L48" i="166"/>
  <c r="L49" i="166"/>
  <c r="L50" i="166"/>
  <c r="L51" i="166"/>
  <c r="L52" i="166"/>
  <c r="L53" i="166"/>
  <c r="L54" i="166"/>
  <c r="L55" i="166"/>
  <c r="L56" i="166"/>
  <c r="L57" i="166"/>
  <c r="L58" i="166"/>
  <c r="L59" i="166"/>
  <c r="L60" i="166"/>
  <c r="L11" i="166"/>
  <c r="D12" i="166"/>
  <c r="D13" i="166"/>
  <c r="D14" i="166"/>
  <c r="D15" i="166"/>
  <c r="D16" i="166"/>
  <c r="D17" i="166"/>
  <c r="D18" i="166"/>
  <c r="D19" i="166"/>
  <c r="D20" i="166"/>
  <c r="D21" i="166"/>
  <c r="D22" i="166"/>
  <c r="D23" i="166"/>
  <c r="D24" i="166"/>
  <c r="D25" i="166"/>
  <c r="D26" i="166"/>
  <c r="D27" i="166"/>
  <c r="D28" i="166"/>
  <c r="D29" i="166"/>
  <c r="D30" i="166"/>
  <c r="D31" i="166"/>
  <c r="D32" i="166"/>
  <c r="D33" i="166"/>
  <c r="D34" i="166"/>
  <c r="D35" i="166"/>
  <c r="D36" i="166"/>
  <c r="D37" i="166"/>
  <c r="D38" i="166"/>
  <c r="D39" i="166"/>
  <c r="D40" i="166"/>
  <c r="D41" i="166"/>
  <c r="D42" i="166"/>
  <c r="D43" i="166"/>
  <c r="D44" i="166"/>
  <c r="D45" i="166"/>
  <c r="D46" i="166"/>
  <c r="D47" i="166"/>
  <c r="D48" i="166"/>
  <c r="D49" i="166"/>
  <c r="D50" i="166"/>
  <c r="D51" i="166"/>
  <c r="D52" i="166"/>
  <c r="D53" i="166"/>
  <c r="D54" i="166"/>
  <c r="D55" i="166"/>
  <c r="D56" i="166"/>
  <c r="D57" i="166"/>
  <c r="D58" i="166"/>
  <c r="D59" i="166"/>
  <c r="D60" i="166"/>
  <c r="D11" i="166"/>
  <c r="N115" i="2"/>
  <c r="B12" i="166" l="1"/>
  <c r="B13" i="166" s="1"/>
  <c r="B14" i="166" s="1"/>
  <c r="B15" i="166" s="1"/>
  <c r="B16" i="166" s="1"/>
  <c r="B17" i="166" s="1"/>
  <c r="B18" i="166" s="1"/>
  <c r="B19" i="166" s="1"/>
  <c r="B20" i="166" s="1"/>
  <c r="B21" i="166" s="1"/>
  <c r="B22" i="166" s="1"/>
  <c r="B23" i="166" s="1"/>
  <c r="B24" i="166" s="1"/>
  <c r="B25" i="166" s="1"/>
  <c r="B26" i="166" s="1"/>
  <c r="B27" i="166" s="1"/>
  <c r="B28" i="166" s="1"/>
  <c r="B29" i="166" s="1"/>
  <c r="B30" i="166" s="1"/>
  <c r="B31" i="166" s="1"/>
  <c r="B32" i="166" s="1"/>
  <c r="B33" i="166" s="1"/>
  <c r="B34" i="166" s="1"/>
  <c r="B35" i="166" s="1"/>
  <c r="B36" i="166" s="1"/>
  <c r="B37" i="166" s="1"/>
  <c r="B38" i="166" s="1"/>
  <c r="B39" i="166" s="1"/>
  <c r="B40" i="166" s="1"/>
  <c r="B41" i="166" s="1"/>
  <c r="B42" i="166" s="1"/>
  <c r="B43" i="166" s="1"/>
  <c r="B44" i="166" s="1"/>
  <c r="B45" i="166" s="1"/>
  <c r="B46" i="166" s="1"/>
  <c r="B47" i="166" s="1"/>
  <c r="B48" i="166" s="1"/>
  <c r="B49" i="166" s="1"/>
  <c r="B50" i="166" s="1"/>
  <c r="B51" i="166" s="1"/>
  <c r="B52" i="166" s="1"/>
  <c r="B53" i="166" s="1"/>
  <c r="B54" i="166" s="1"/>
  <c r="B55" i="166" s="1"/>
  <c r="B56" i="166" s="1"/>
  <c r="B57" i="166" s="1"/>
  <c r="B58" i="166" s="1"/>
  <c r="B59" i="166" s="1"/>
  <c r="B60" i="166" s="1"/>
  <c r="G14" i="166"/>
  <c r="H14" i="166" s="1"/>
  <c r="G19" i="166"/>
  <c r="H19" i="166"/>
  <c r="G20" i="166"/>
  <c r="H20" i="166"/>
  <c r="G21" i="166"/>
  <c r="H21" i="166"/>
  <c r="G22" i="166"/>
  <c r="H22" i="166"/>
  <c r="G23" i="166"/>
  <c r="H23" i="166"/>
  <c r="G24" i="166"/>
  <c r="H24" i="166"/>
  <c r="G25" i="166"/>
  <c r="H25" i="166"/>
  <c r="G26" i="166"/>
  <c r="H26" i="166"/>
  <c r="G27" i="166"/>
  <c r="H27" i="166" s="1"/>
  <c r="G28" i="166"/>
  <c r="H28" i="166"/>
  <c r="G29" i="166"/>
  <c r="H29" i="166"/>
  <c r="G30" i="166"/>
  <c r="H30" i="166"/>
  <c r="G31" i="166"/>
  <c r="H31" i="166"/>
  <c r="G32" i="166"/>
  <c r="H32" i="166"/>
  <c r="G33" i="166"/>
  <c r="H33" i="166"/>
  <c r="G34" i="166"/>
  <c r="H34" i="166"/>
  <c r="G35" i="166"/>
  <c r="H35" i="166"/>
  <c r="G36" i="166"/>
  <c r="H36" i="166"/>
  <c r="G37" i="166"/>
  <c r="H37" i="166"/>
  <c r="G38" i="166"/>
  <c r="H38" i="166"/>
  <c r="G39" i="166"/>
  <c r="H39" i="166"/>
  <c r="G40" i="166"/>
  <c r="H40" i="166"/>
  <c r="G41" i="166"/>
  <c r="H41" i="166"/>
  <c r="G42" i="166"/>
  <c r="H42" i="166"/>
  <c r="G43" i="166"/>
  <c r="H43" i="166"/>
  <c r="G44" i="166"/>
  <c r="H44" i="166"/>
  <c r="G45" i="166"/>
  <c r="H45" i="166"/>
  <c r="G46" i="166"/>
  <c r="H46" i="166"/>
  <c r="G47" i="166"/>
  <c r="H47" i="166"/>
  <c r="G48" i="166"/>
  <c r="H48" i="166"/>
  <c r="G49" i="166"/>
  <c r="H49" i="166"/>
  <c r="G50" i="166"/>
  <c r="H50" i="166"/>
  <c r="G51" i="166"/>
  <c r="H51" i="166"/>
  <c r="G52" i="166"/>
  <c r="H52" i="166"/>
  <c r="G53" i="166"/>
  <c r="H53" i="166"/>
  <c r="G54" i="166"/>
  <c r="H54" i="166"/>
  <c r="G55" i="166"/>
  <c r="H55" i="166"/>
  <c r="G56" i="166"/>
  <c r="H56" i="166"/>
  <c r="G57" i="166"/>
  <c r="H57" i="166"/>
  <c r="G58" i="166"/>
  <c r="H58" i="166"/>
  <c r="G59" i="166"/>
  <c r="H59" i="166"/>
  <c r="G60" i="166"/>
  <c r="H60" i="166" s="1"/>
  <c r="H68" i="166"/>
  <c r="I78" i="166"/>
  <c r="H80" i="166"/>
  <c r="G18" i="166" l="1"/>
  <c r="H18" i="166" s="1"/>
  <c r="G17" i="166"/>
  <c r="H17" i="166" s="1"/>
  <c r="G16" i="166"/>
  <c r="H16" i="166" s="1"/>
  <c r="G15" i="166"/>
  <c r="H15" i="166" s="1"/>
  <c r="G13" i="166"/>
  <c r="H13" i="166" s="1"/>
  <c r="G12" i="166"/>
  <c r="H12" i="166" s="1"/>
  <c r="G11" i="166"/>
  <c r="H11" i="166" s="1"/>
  <c r="H61" i="166" l="1"/>
  <c r="H67" i="166" s="1"/>
  <c r="H69" i="166" s="1"/>
  <c r="H74" i="166" s="1"/>
  <c r="H83" i="166" s="1"/>
  <c r="H85" i="166" s="1"/>
</calcChain>
</file>

<file path=xl/sharedStrings.xml><?xml version="1.0" encoding="utf-8"?>
<sst xmlns="http://schemas.openxmlformats.org/spreadsheetml/2006/main" count="622" uniqueCount="245">
  <si>
    <t>Doors</t>
  </si>
  <si>
    <t>Drawer Fronts</t>
  </si>
  <si>
    <t xml:space="preserve">Width </t>
  </si>
  <si>
    <t>Height</t>
  </si>
  <si>
    <t>Width</t>
  </si>
  <si>
    <t>D1530</t>
  </si>
  <si>
    <t>D1230</t>
  </si>
  <si>
    <t>D1830</t>
  </si>
  <si>
    <t>D2130</t>
  </si>
  <si>
    <t>End Panels</t>
  </si>
  <si>
    <t>Filler Strips</t>
  </si>
  <si>
    <t>Toe Kicks</t>
  </si>
  <si>
    <t>D2430</t>
  </si>
  <si>
    <t>Corner Left</t>
  </si>
  <si>
    <t>Corner Right</t>
  </si>
  <si>
    <t>Horizontal</t>
  </si>
  <si>
    <t>D1515</t>
  </si>
  <si>
    <t>D1815</t>
  </si>
  <si>
    <t xml:space="preserve">Glass upgrades available depending on merchant. </t>
  </si>
  <si>
    <t>Fits</t>
  </si>
  <si>
    <t>DG=glass door (and the cabinet comes with glass shelves)</t>
  </si>
  <si>
    <t>Unit</t>
  </si>
  <si>
    <t>Qty</t>
  </si>
  <si>
    <t>Notes</t>
  </si>
  <si>
    <t>Yes</t>
  </si>
  <si>
    <t>No</t>
  </si>
  <si>
    <t>Left Hinge</t>
  </si>
  <si>
    <t>Right Hinge</t>
  </si>
  <si>
    <t>Pull Out</t>
  </si>
  <si>
    <t>Validated</t>
  </si>
  <si>
    <t>Mode</t>
  </si>
  <si>
    <t>Nominal</t>
  </si>
  <si>
    <t xml:space="preserve">Carcasses </t>
  </si>
  <si>
    <t>IKEA Doors</t>
  </si>
  <si>
    <t>IKEA Depth</t>
  </si>
  <si>
    <t>Door</t>
  </si>
  <si>
    <t>Drawer</t>
  </si>
  <si>
    <t>Hinge Pair</t>
  </si>
  <si>
    <t>System Hole Spacing</t>
  </si>
  <si>
    <t>for mounting hinges</t>
  </si>
  <si>
    <t>Inches</t>
  </si>
  <si>
    <t>MM</t>
  </si>
  <si>
    <t>Cab#</t>
  </si>
  <si>
    <t>D1520</t>
  </si>
  <si>
    <t>D1820</t>
  </si>
  <si>
    <t>D2420</t>
  </si>
  <si>
    <t>F1505</t>
  </si>
  <si>
    <t>F1805</t>
  </si>
  <si>
    <t>F2405</t>
  </si>
  <si>
    <t>F3005</t>
  </si>
  <si>
    <t>F1510</t>
  </si>
  <si>
    <t>F1810</t>
  </si>
  <si>
    <t>F2410</t>
  </si>
  <si>
    <t>F3010</t>
  </si>
  <si>
    <t>F3610</t>
  </si>
  <si>
    <t>F3605</t>
  </si>
  <si>
    <t>F1515</t>
  </si>
  <si>
    <t>F1815</t>
  </si>
  <si>
    <t>F2415</t>
  </si>
  <si>
    <t>F3015</t>
  </si>
  <si>
    <t>F3615</t>
  </si>
  <si>
    <t>D1240</t>
  </si>
  <si>
    <t>D1540</t>
  </si>
  <si>
    <t>D1840</t>
  </si>
  <si>
    <t>D2140</t>
  </si>
  <si>
    <t>D2440</t>
  </si>
  <si>
    <t>D2120</t>
  </si>
  <si>
    <t>D1550</t>
  </si>
  <si>
    <t>D1850</t>
  </si>
  <si>
    <t>D2450</t>
  </si>
  <si>
    <t>D1560</t>
  </si>
  <si>
    <t>D2460</t>
  </si>
  <si>
    <t>36X40 Wall</t>
  </si>
  <si>
    <t>30x40 Wall</t>
  </si>
  <si>
    <t>36X30 Wall</t>
  </si>
  <si>
    <t>30x30 Wall</t>
  </si>
  <si>
    <t>90x15 Tall</t>
  </si>
  <si>
    <t>90x24 Tall</t>
  </si>
  <si>
    <t>80x15 Tall</t>
  </si>
  <si>
    <t>80x24 Tall</t>
  </si>
  <si>
    <t>36X30 Base</t>
  </si>
  <si>
    <t>30x30 Base</t>
  </si>
  <si>
    <t>24x30 Base</t>
  </si>
  <si>
    <t>21x30 Base</t>
  </si>
  <si>
    <t>18x30 Base</t>
  </si>
  <si>
    <t>15x30 Base</t>
  </si>
  <si>
    <t>12x30 Base</t>
  </si>
  <si>
    <t>24x30 Wall</t>
  </si>
  <si>
    <t>21x30 Wall</t>
  </si>
  <si>
    <t>18x30 Wall</t>
  </si>
  <si>
    <t>15x30 Wall</t>
  </si>
  <si>
    <t>12x30 Wall</t>
  </si>
  <si>
    <t>30x15 Wall</t>
  </si>
  <si>
    <t>18x15 Wall</t>
  </si>
  <si>
    <t>36x15 Wall</t>
  </si>
  <si>
    <t>15x15 Wall</t>
  </si>
  <si>
    <t>24x20 Wall</t>
  </si>
  <si>
    <t>21x20 Wall</t>
  </si>
  <si>
    <t>18x20 Wall</t>
  </si>
  <si>
    <t>15x20 Wall</t>
  </si>
  <si>
    <t>12x20 Wall</t>
  </si>
  <si>
    <t>24x40 Wall</t>
  </si>
  <si>
    <t>21x40 Wall</t>
  </si>
  <si>
    <t>18x40 Wall</t>
  </si>
  <si>
    <t>15x40 Wall</t>
  </si>
  <si>
    <t>12x40 Wall</t>
  </si>
  <si>
    <t>D1330</t>
  </si>
  <si>
    <t>.</t>
  </si>
  <si>
    <t>P1515</t>
  </si>
  <si>
    <t>P1520</t>
  </si>
  <si>
    <t>P1530</t>
  </si>
  <si>
    <t>P1540</t>
  </si>
  <si>
    <t>P1580</t>
  </si>
  <si>
    <t>P1585</t>
  </si>
  <si>
    <t>P1590</t>
  </si>
  <si>
    <t>P1595</t>
  </si>
  <si>
    <t>P1534</t>
  </si>
  <si>
    <t>P2415</t>
  </si>
  <si>
    <t>P2420</t>
  </si>
  <si>
    <t>P2430</t>
  </si>
  <si>
    <t>P2434</t>
  </si>
  <si>
    <t>P2480</t>
  </si>
  <si>
    <t>P2485</t>
  </si>
  <si>
    <t>P2490</t>
  </si>
  <si>
    <t>P2495</t>
  </si>
  <si>
    <t>R0330</t>
  </si>
  <si>
    <t>R0334</t>
  </si>
  <si>
    <t>R0340</t>
  </si>
  <si>
    <t>R0380</t>
  </si>
  <si>
    <t>R0390</t>
  </si>
  <si>
    <t>R0630</t>
  </si>
  <si>
    <t>R0634</t>
  </si>
  <si>
    <t>R0640</t>
  </si>
  <si>
    <t>R0680</t>
  </si>
  <si>
    <t>R0690</t>
  </si>
  <si>
    <t>TOTAL PRODUCT</t>
  </si>
  <si>
    <t>D1860</t>
  </si>
  <si>
    <t>Unit Type</t>
  </si>
  <si>
    <t>Filler Strip</t>
  </si>
  <si>
    <t>End Panel</t>
  </si>
  <si>
    <t>Drawer Front</t>
  </si>
  <si>
    <t>OMIT</t>
  </si>
  <si>
    <t>Bore Patterns</t>
  </si>
  <si>
    <t>n/a</t>
  </si>
  <si>
    <t>Corner Base Door</t>
  </si>
  <si>
    <t>DO NOT EDIT</t>
  </si>
  <si>
    <t>Line #</t>
  </si>
  <si>
    <t>Doors, Drawer Fronts, Panels, Filler &amp; Toe Kick</t>
  </si>
  <si>
    <t>Item Name</t>
  </si>
  <si>
    <t>Price Ea.</t>
  </si>
  <si>
    <t>Ext. Price</t>
  </si>
  <si>
    <t>DG1530</t>
  </si>
  <si>
    <t>DG1540</t>
  </si>
  <si>
    <t>DG1830</t>
  </si>
  <si>
    <t>DG1840</t>
  </si>
  <si>
    <t>T25</t>
  </si>
  <si>
    <t>T75</t>
  </si>
  <si>
    <t>Toe Kick - .25"</t>
  </si>
  <si>
    <t>Toe Kick - .75"</t>
  </si>
  <si>
    <t>Markup</t>
  </si>
  <si>
    <t>Approval Signature</t>
  </si>
  <si>
    <t>Old English</t>
  </si>
  <si>
    <t xml:space="preserve">finished on both sides and edges. </t>
  </si>
  <si>
    <t>Slabtown</t>
  </si>
  <si>
    <t>Glass Ready Door</t>
  </si>
  <si>
    <t>Code</t>
  </si>
  <si>
    <t>be finished and all edges to be edge banded. Fillers to be</t>
  </si>
  <si>
    <t>Uptown</t>
  </si>
  <si>
    <t>Note: IKEA has discountinued dark wood effect boxes.</t>
  </si>
  <si>
    <t xml:space="preserve">https://www.fastcap.com/product/fastedge-peel-and-stick-edgebanding </t>
  </si>
  <si>
    <t>Check out the link for additional edgebanding options by FastCap.</t>
  </si>
  <si>
    <t>PIY Slab</t>
  </si>
  <si>
    <t>The Minimalist</t>
  </si>
  <si>
    <t xml:space="preserve">Ship to: </t>
  </si>
  <si>
    <t>lbs</t>
  </si>
  <si>
    <t>48" ISLAND SIDE PANEL</t>
  </si>
  <si>
    <t>39" ISLAND SIDE PANEL</t>
  </si>
  <si>
    <t>24" ISLAND SIDE PANEL</t>
  </si>
  <si>
    <t xml:space="preserve">Customer: </t>
  </si>
  <si>
    <t>Door Style</t>
  </si>
  <si>
    <t>PIY Panel / Shaker</t>
  </si>
  <si>
    <t>Modern English</t>
  </si>
  <si>
    <t>Ultamodernist</t>
  </si>
  <si>
    <t>The Standard - RWO</t>
  </si>
  <si>
    <t>The Standard - CVG Fir</t>
  </si>
  <si>
    <t>The Craftsman</t>
  </si>
  <si>
    <t>The Woodsman</t>
  </si>
  <si>
    <t>The Laboratory</t>
  </si>
  <si>
    <t>Townsend Shaker</t>
  </si>
  <si>
    <t>Townsend Grooved</t>
  </si>
  <si>
    <t>Pull Outs</t>
  </si>
  <si>
    <t>Horizontal Flipper</t>
  </si>
  <si>
    <t>Horizontal Doors</t>
  </si>
  <si>
    <t>Island Side Panels</t>
  </si>
  <si>
    <t>Filler / Trim</t>
  </si>
  <si>
    <t>DP1230</t>
  </si>
  <si>
    <t>DP1530</t>
  </si>
  <si>
    <t>DP1830</t>
  </si>
  <si>
    <t>DP2430</t>
  </si>
  <si>
    <t>FH2415</t>
  </si>
  <si>
    <t>FH3015</t>
  </si>
  <si>
    <t>FH3615</t>
  </si>
  <si>
    <t>PS2534</t>
  </si>
  <si>
    <t>PS3934</t>
  </si>
  <si>
    <t>PS4834</t>
  </si>
  <si>
    <t>The Modernist</t>
  </si>
  <si>
    <t>Upcharges</t>
  </si>
  <si>
    <t>Custom Paint Color</t>
  </si>
  <si>
    <t xml:space="preserve">All panels to be plant on panels. Both sides are to </t>
  </si>
  <si>
    <t>TERMINAL WILL CALL</t>
  </si>
  <si>
    <t>RESIDENTIAL DELIVERY (OPTIONAL)</t>
  </si>
  <si>
    <t>Freight Charges</t>
  </si>
  <si>
    <t>Horizontal Grain Upcharge</t>
  </si>
  <si>
    <t>Custom Paint Charge</t>
  </si>
  <si>
    <t>Horizontal Grain</t>
  </si>
  <si>
    <t>Yes/No</t>
  </si>
  <si>
    <t>RETAIL</t>
  </si>
  <si>
    <t>Choose…</t>
  </si>
  <si>
    <t>#</t>
  </si>
  <si>
    <t xml:space="preserve">Prices are subject to change.  This is an estimate only. </t>
  </si>
  <si>
    <t xml:space="preserve">Please open in Excel.  Does not work in Google Sheets. </t>
  </si>
  <si>
    <t>PAX</t>
  </si>
  <si>
    <t>PAX1480</t>
  </si>
  <si>
    <t>PAX1980</t>
  </si>
  <si>
    <t>PAX1490</t>
  </si>
  <si>
    <t>PAX1990</t>
  </si>
  <si>
    <t>Godmorgon</t>
  </si>
  <si>
    <t>G24</t>
  </si>
  <si>
    <t>G31</t>
  </si>
  <si>
    <t>G39</t>
  </si>
  <si>
    <t>G47</t>
  </si>
  <si>
    <t>G55</t>
  </si>
  <si>
    <t>GF</t>
  </si>
  <si>
    <t>GS</t>
  </si>
  <si>
    <t>Pax Door</t>
  </si>
  <si>
    <t>Godmorgon Drawer</t>
  </si>
  <si>
    <t>Godmorgon Filler</t>
  </si>
  <si>
    <t>Godmorgon Side</t>
  </si>
  <si>
    <t>Stainless - HPL</t>
  </si>
  <si>
    <t>Edgehill - wood</t>
  </si>
  <si>
    <t>Edgehill -paint</t>
  </si>
  <si>
    <t>Stainless</t>
  </si>
  <si>
    <t>Edgehill - Paint</t>
  </si>
  <si>
    <t>Edgehill - Wood</t>
  </si>
  <si>
    <t>Ashland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</si>
</sst>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;[Red]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0" fillId="3" borderId="0" xfId="0" applyFill="1"/>
    <xf numFmtId="12" fontId="0" fillId="0" borderId="0" xfId="0" applyNumberFormat="1"/>
    <xf numFmtId="0" fontId="0" fillId="0" borderId="0" xfId="0" applyAlignment="1">
      <alignment horizontal="right"/>
    </xf>
    <xf numFmtId="13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5" borderId="0" xfId="0" applyFill="1"/>
    <xf numFmtId="2" fontId="0" fillId="0" borderId="0" xfId="0" applyNumberFormat="1"/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8" fillId="0" borderId="0" xfId="0" applyFont="1"/>
    <xf numFmtId="0" fontId="0" fillId="7" borderId="4" xfId="0" applyFill="1" applyBorder="1" applyAlignment="1">
      <alignment horizontal="right"/>
    </xf>
    <xf numFmtId="164" fontId="0" fillId="0" borderId="0" xfId="0" applyNumberFormat="1"/>
    <xf numFmtId="164" fontId="0" fillId="0" borderId="0" xfId="233" applyNumberFormat="1" applyFont="1"/>
    <xf numFmtId="1" fontId="0" fillId="0" borderId="0" xfId="0" applyNumberFormat="1" applyAlignment="1">
      <alignment horizontal="center"/>
    </xf>
    <xf numFmtId="2" fontId="0" fillId="0" borderId="5" xfId="0" applyNumberFormat="1" applyBorder="1"/>
    <xf numFmtId="0" fontId="2" fillId="2" borderId="1" xfId="0" applyFont="1" applyFill="1" applyBorder="1"/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2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right"/>
    </xf>
    <xf numFmtId="2" fontId="0" fillId="0" borderId="2" xfId="0" applyNumberFormat="1" applyBorder="1"/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4" xfId="0" applyNumberFormat="1" applyBorder="1"/>
    <xf numFmtId="2" fontId="0" fillId="0" borderId="9" xfId="0" applyNumberFormat="1" applyBorder="1"/>
    <xf numFmtId="2" fontId="0" fillId="0" borderId="3" xfId="0" applyNumberFormat="1" applyBorder="1"/>
    <xf numFmtId="2" fontId="0" fillId="0" borderId="9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11" xfId="0" applyFill="1" applyBorder="1"/>
    <xf numFmtId="0" fontId="0" fillId="3" borderId="12" xfId="0" applyFill="1" applyBorder="1"/>
    <xf numFmtId="0" fontId="1" fillId="3" borderId="10" xfId="0" applyFont="1" applyFill="1" applyBorder="1"/>
    <xf numFmtId="1" fontId="0" fillId="0" borderId="0" xfId="0" applyNumberFormat="1"/>
    <xf numFmtId="1" fontId="5" fillId="0" borderId="0" xfId="0" applyNumberFormat="1" applyFont="1"/>
    <xf numFmtId="0" fontId="0" fillId="0" borderId="9" xfId="0" applyBorder="1"/>
    <xf numFmtId="165" fontId="0" fillId="0" borderId="2" xfId="0" applyNumberFormat="1" applyBorder="1"/>
    <xf numFmtId="165" fontId="0" fillId="0" borderId="2" xfId="233" applyNumberFormat="1" applyFont="1" applyBorder="1"/>
    <xf numFmtId="165" fontId="0" fillId="0" borderId="5" xfId="233" applyNumberFormat="1" applyFont="1" applyBorder="1"/>
    <xf numFmtId="0" fontId="3" fillId="0" borderId="0" xfId="274"/>
    <xf numFmtId="0" fontId="0" fillId="4" borderId="0" xfId="0" applyFill="1"/>
    <xf numFmtId="0" fontId="0" fillId="4" borderId="0" xfId="0" applyFill="1" applyAlignment="1">
      <alignment horizontal="center"/>
    </xf>
    <xf numFmtId="1" fontId="0" fillId="4" borderId="0" xfId="0" applyNumberFormat="1" applyFill="1"/>
    <xf numFmtId="0" fontId="0" fillId="4" borderId="0" xfId="0" applyFill="1" applyAlignment="1">
      <alignment horizontal="center" vertical="center"/>
    </xf>
    <xf numFmtId="165" fontId="0" fillId="0" borderId="0" xfId="0" applyNumberFormat="1"/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13" xfId="0" applyBorder="1"/>
    <xf numFmtId="2" fontId="0" fillId="0" borderId="6" xfId="0" applyNumberFormat="1" applyBorder="1"/>
    <xf numFmtId="165" fontId="0" fillId="0" borderId="14" xfId="0" applyNumberFormat="1" applyBorder="1"/>
    <xf numFmtId="10" fontId="0" fillId="0" borderId="0" xfId="0" applyNumberFormat="1"/>
    <xf numFmtId="0" fontId="0" fillId="4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2" fontId="0" fillId="0" borderId="9" xfId="0" applyNumberForma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7" borderId="4" xfId="0" applyFill="1" applyBorder="1" applyAlignment="1">
      <alignment horizontal="left"/>
    </xf>
    <xf numFmtId="0" fontId="8" fillId="8" borderId="4" xfId="0" applyFont="1" applyFill="1" applyBorder="1" applyAlignment="1">
      <alignment horizontal="right"/>
    </xf>
    <xf numFmtId="0" fontId="9" fillId="0" borderId="0" xfId="0" applyFont="1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 applyAlignment="1" applyProtection="1">
      <alignment horizontal="left"/>
      <protection locked="0"/>
    </xf>
    <xf numFmtId="0" fontId="1" fillId="4" borderId="0" xfId="0" applyFont="1" applyFill="1" applyAlignment="1">
      <alignment horizontal="center"/>
    </xf>
    <xf numFmtId="2" fontId="0" fillId="4" borderId="4" xfId="0" applyNumberFormat="1" applyFill="1" applyBorder="1"/>
    <xf numFmtId="2" fontId="0" fillId="4" borderId="9" xfId="0" applyNumberFormat="1" applyFill="1" applyBorder="1"/>
    <xf numFmtId="2" fontId="0" fillId="4" borderId="2" xfId="0" applyNumberFormat="1" applyFill="1" applyBorder="1"/>
    <xf numFmtId="2" fontId="0" fillId="4" borderId="0" xfId="0" applyNumberFormat="1" applyFill="1"/>
    <xf numFmtId="2" fontId="0" fillId="4" borderId="0" xfId="0" applyNumberFormat="1" applyFill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5" fillId="4" borderId="0" xfId="0" applyNumberFormat="1" applyFont="1" applyFill="1"/>
    <xf numFmtId="0" fontId="0" fillId="4" borderId="9" xfId="0" applyFill="1" applyBorder="1"/>
    <xf numFmtId="2" fontId="0" fillId="4" borderId="3" xfId="0" applyNumberFormat="1" applyFill="1" applyBorder="1"/>
  </cellXfs>
  <cellStyles count="275">
    <cellStyle name="Currency" xfId="23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/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177800</xdr:colOff>
      <xdr:row>2</xdr:row>
      <xdr:rowOff>59267</xdr:rowOff>
    </xdr:from>
    <xdr:ext cx="2985790" cy="650239"/>
    <xdr:pic>
      <xdr:nvPicPr>
        <xdr:cNvPr id="2" name="Picture 1">
          <a:extLst>
            <a:ext uri="{FF2B5EF4-FFF2-40B4-BE49-F238E27FC236}">
              <a16:creationId xmlns:a16="http://schemas.microsoft.com/office/drawing/2014/main" id="{F7CA4B5A-851E-F44D-84C2-7CA686E1E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100" y="59267"/>
          <a:ext cx="2985790" cy="6502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astcap.com/product/fastedge-peel-and-stick-edgeband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B171"/>
  <sheetViews>
    <sheetView topLeftCell="V1" zoomScale="64" zoomScaleNormal="64" workbookViewId="0">
      <selection activeCell="AG9" sqref="AG9"/>
    </sheetView>
  </sheetViews>
  <sheetFormatPr baseColWidth="10" defaultColWidth="8.6640625" defaultRowHeight="15" x14ac:dyDescent="0.2"/>
  <cols>
    <col min="1" max="1" width="8.6640625" customWidth="1"/>
    <col min="2" max="2" width="18.5" customWidth="1"/>
    <col min="5" max="5" width="10.6640625" bestFit="1" customWidth="1"/>
    <col min="6" max="6" width="18.6640625" customWidth="1"/>
    <col min="7" max="7" width="10.1640625" customWidth="1"/>
    <col min="8" max="8" width="18.33203125" customWidth="1"/>
    <col min="9" max="9" width="18.1640625" customWidth="1"/>
    <col min="10" max="10" width="10.33203125" bestFit="1" customWidth="1"/>
    <col min="11" max="11" width="12.6640625" customWidth="1"/>
    <col min="12" max="12" width="14.1640625" style="6" customWidth="1"/>
    <col min="13" max="13" width="12.6640625" customWidth="1"/>
    <col min="14" max="14" width="16.33203125" customWidth="1"/>
    <col min="15" max="15" width="12.6640625" customWidth="1"/>
    <col min="16" max="16" width="19.33203125" customWidth="1"/>
    <col min="17" max="18" width="19.1640625" customWidth="1"/>
    <col min="19" max="19" width="17.83203125" customWidth="1"/>
    <col min="20" max="20" width="19.33203125" customWidth="1"/>
    <col min="21" max="21" width="17" customWidth="1"/>
    <col min="22" max="22" width="22.83203125" customWidth="1"/>
    <col min="23" max="24" width="20.83203125" customWidth="1"/>
    <col min="25" max="25" width="22.5" customWidth="1"/>
    <col min="26" max="26" width="18" customWidth="1"/>
    <col min="27" max="27" width="19.5" customWidth="1"/>
    <col min="28" max="28" width="17.1640625" customWidth="1"/>
    <col min="29" max="29" width="17.33203125" customWidth="1"/>
    <col min="30" max="33" width="19.83203125" customWidth="1"/>
    <col min="34" max="34" width="14" customWidth="1"/>
    <col min="51" max="51" width="9.33203125" customWidth="1"/>
  </cols>
  <sheetData>
    <row r="1" spans="1:54" x14ac:dyDescent="0.2">
      <c r="AI1" s="34" t="s">
        <v>216</v>
      </c>
    </row>
    <row r="2" spans="1:54" x14ac:dyDescent="0.2">
      <c r="B2" t="s">
        <v>18</v>
      </c>
      <c r="L2" s="6" t="s">
        <v>159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</row>
    <row r="3" spans="1:54" x14ac:dyDescent="0.2">
      <c r="B3" t="s">
        <v>20</v>
      </c>
      <c r="M3" s="33" t="s">
        <v>165</v>
      </c>
      <c r="AI3" s="33" t="s">
        <v>165</v>
      </c>
    </row>
    <row r="4" spans="1:54" x14ac:dyDescent="0.2">
      <c r="B4" s="1" t="s">
        <v>33</v>
      </c>
      <c r="C4" s="2"/>
      <c r="D4" s="2"/>
      <c r="M4" s="33" t="s">
        <v>171</v>
      </c>
      <c r="N4" s="34" t="s">
        <v>180</v>
      </c>
      <c r="O4" s="33" t="s">
        <v>244</v>
      </c>
      <c r="P4" s="33" t="s">
        <v>172</v>
      </c>
      <c r="Q4" s="33" t="s">
        <v>181</v>
      </c>
      <c r="R4" s="33" t="s">
        <v>161</v>
      </c>
      <c r="S4" s="34" t="s">
        <v>167</v>
      </c>
      <c r="T4" s="34" t="s">
        <v>205</v>
      </c>
      <c r="U4" s="33" t="s">
        <v>182</v>
      </c>
      <c r="V4" s="33" t="s">
        <v>183</v>
      </c>
      <c r="W4" s="33" t="s">
        <v>184</v>
      </c>
      <c r="X4" s="33" t="s">
        <v>187</v>
      </c>
      <c r="Y4" s="77" t="s">
        <v>185</v>
      </c>
      <c r="Z4" s="77" t="s">
        <v>186</v>
      </c>
      <c r="AA4" s="77" t="s">
        <v>188</v>
      </c>
      <c r="AB4" s="33" t="s">
        <v>189</v>
      </c>
      <c r="AC4" s="33" t="s">
        <v>163</v>
      </c>
      <c r="AD4" s="33" t="s">
        <v>243</v>
      </c>
      <c r="AE4" s="33" t="s">
        <v>242</v>
      </c>
      <c r="AF4" s="33" t="s">
        <v>238</v>
      </c>
      <c r="AG4" s="33"/>
      <c r="AI4" s="33" t="s">
        <v>171</v>
      </c>
      <c r="AJ4" s="34" t="s">
        <v>180</v>
      </c>
      <c r="AK4" s="34" t="s">
        <v>244</v>
      </c>
      <c r="AL4" s="33" t="s">
        <v>172</v>
      </c>
      <c r="AM4" s="33" t="s">
        <v>181</v>
      </c>
      <c r="AN4" s="33" t="s">
        <v>161</v>
      </c>
      <c r="AO4" s="34" t="s">
        <v>167</v>
      </c>
      <c r="AP4" s="34" t="s">
        <v>205</v>
      </c>
      <c r="AQ4" s="33" t="s">
        <v>182</v>
      </c>
      <c r="AR4" s="33" t="s">
        <v>183</v>
      </c>
      <c r="AS4" s="33" t="s">
        <v>184</v>
      </c>
      <c r="AT4" s="33" t="s">
        <v>187</v>
      </c>
      <c r="AU4" s="33" t="s">
        <v>185</v>
      </c>
      <c r="AV4" s="33" t="s">
        <v>186</v>
      </c>
      <c r="AW4" s="33" t="s">
        <v>188</v>
      </c>
      <c r="AX4" s="33" t="s">
        <v>189</v>
      </c>
      <c r="AY4" s="33" t="s">
        <v>163</v>
      </c>
      <c r="AZ4" s="34" t="s">
        <v>239</v>
      </c>
      <c r="BA4" s="34" t="s">
        <v>240</v>
      </c>
      <c r="BB4" s="33" t="s">
        <v>241</v>
      </c>
    </row>
    <row r="5" spans="1:54" x14ac:dyDescent="0.2">
      <c r="A5" t="s">
        <v>29</v>
      </c>
      <c r="B5" s="1" t="s">
        <v>0</v>
      </c>
      <c r="C5" s="3" t="s">
        <v>2</v>
      </c>
      <c r="D5" s="3" t="s">
        <v>3</v>
      </c>
      <c r="E5" s="3" t="s">
        <v>19</v>
      </c>
      <c r="F5" s="3" t="s">
        <v>137</v>
      </c>
      <c r="G5" s="8"/>
      <c r="H5" s="8"/>
      <c r="I5" s="8"/>
      <c r="L5" s="35" t="s">
        <v>0</v>
      </c>
      <c r="Y5" s="55"/>
      <c r="Z5" s="55"/>
      <c r="AA5" s="55"/>
      <c r="AH5" s="35" t="s">
        <v>0</v>
      </c>
    </row>
    <row r="6" spans="1:54" x14ac:dyDescent="0.2">
      <c r="A6" s="12" t="s">
        <v>107</v>
      </c>
      <c r="B6" t="s">
        <v>6</v>
      </c>
      <c r="C6" s="7"/>
      <c r="D6" s="7"/>
      <c r="F6" t="s">
        <v>35</v>
      </c>
      <c r="G6" s="19"/>
      <c r="H6" s="19"/>
      <c r="L6" s="6" t="s">
        <v>6</v>
      </c>
      <c r="M6" s="78">
        <v>103.25</v>
      </c>
      <c r="N6" s="78">
        <v>103.25</v>
      </c>
      <c r="O6" s="39">
        <v>298</v>
      </c>
      <c r="P6" s="39">
        <v>256</v>
      </c>
      <c r="Q6" s="39">
        <v>256</v>
      </c>
      <c r="R6" s="39">
        <v>256</v>
      </c>
      <c r="S6" s="36">
        <v>256</v>
      </c>
      <c r="T6" s="36">
        <v>314.82</v>
      </c>
      <c r="U6" s="39">
        <v>411.64199999999994</v>
      </c>
      <c r="V6" s="39">
        <v>411.64199999999994</v>
      </c>
      <c r="W6" s="36">
        <v>314.82</v>
      </c>
      <c r="X6" s="39">
        <v>211.876</v>
      </c>
      <c r="Y6" s="80">
        <v>189</v>
      </c>
      <c r="Z6" s="80">
        <v>189</v>
      </c>
      <c r="AA6" s="78">
        <v>256</v>
      </c>
      <c r="AB6" s="39">
        <v>362</v>
      </c>
      <c r="AC6" s="39">
        <v>184.24</v>
      </c>
      <c r="AD6" s="39">
        <v>256</v>
      </c>
      <c r="AE6" s="13">
        <v>300</v>
      </c>
      <c r="AF6" s="39">
        <v>211.876</v>
      </c>
      <c r="AG6" s="13"/>
      <c r="AH6" s="6" t="s">
        <v>6</v>
      </c>
      <c r="AI6" s="13">
        <f>M6*$M$2</f>
        <v>103.25</v>
      </c>
      <c r="AJ6" s="13">
        <f>N6*$N$2</f>
        <v>103.25</v>
      </c>
      <c r="AK6" s="13">
        <f>O6*$O$2</f>
        <v>298</v>
      </c>
      <c r="AL6" s="13">
        <f>P6*$P$2</f>
        <v>256</v>
      </c>
      <c r="AM6" s="13">
        <f>Q6*$Q$2</f>
        <v>256</v>
      </c>
      <c r="AN6" s="13">
        <f>R6*$R$2</f>
        <v>256</v>
      </c>
      <c r="AO6" s="13">
        <f>S6*$S$2</f>
        <v>256</v>
      </c>
      <c r="AP6" s="13">
        <f>T6*$T$2</f>
        <v>314.82</v>
      </c>
      <c r="AQ6" s="13">
        <f>U6*$U$2</f>
        <v>411.64199999999994</v>
      </c>
      <c r="AR6" s="13">
        <f>V6*$V$2</f>
        <v>411.64199999999994</v>
      </c>
      <c r="AS6" s="13">
        <f>W6*$W$2</f>
        <v>314.82</v>
      </c>
      <c r="AT6" s="13">
        <f>X6*$X$2</f>
        <v>211.876</v>
      </c>
      <c r="AU6" s="13">
        <f>Y6*$Y$2</f>
        <v>189</v>
      </c>
      <c r="AV6" s="13">
        <f>Z6*$Z$2</f>
        <v>189</v>
      </c>
      <c r="AW6" s="13">
        <f>AA6*$AA$2</f>
        <v>256</v>
      </c>
      <c r="AX6" s="13">
        <f>AB6*$AB$2</f>
        <v>362</v>
      </c>
      <c r="AY6" s="13">
        <f>AC6*$AC$2</f>
        <v>184.24</v>
      </c>
      <c r="AZ6" s="13">
        <f>AD6*$AD$2</f>
        <v>256</v>
      </c>
      <c r="BA6" s="13">
        <f>AE6*$AE$2</f>
        <v>300</v>
      </c>
      <c r="BB6" s="13">
        <f t="shared" ref="BB6:BB28" si="0">AF6*$AF$2</f>
        <v>211.876</v>
      </c>
    </row>
    <row r="7" spans="1:54" x14ac:dyDescent="0.2">
      <c r="A7" s="12" t="s">
        <v>107</v>
      </c>
      <c r="B7" t="s">
        <v>61</v>
      </c>
      <c r="C7" s="7"/>
      <c r="D7" s="5"/>
      <c r="F7" t="s">
        <v>35</v>
      </c>
      <c r="G7" s="19"/>
      <c r="H7" s="19"/>
      <c r="L7" s="6" t="s">
        <v>61</v>
      </c>
      <c r="M7" s="79">
        <v>141.60000000000002</v>
      </c>
      <c r="N7" s="79">
        <v>141.60000000000002</v>
      </c>
      <c r="O7" s="40">
        <v>382</v>
      </c>
      <c r="P7" s="40">
        <v>342</v>
      </c>
      <c r="Q7" s="40">
        <v>342</v>
      </c>
      <c r="R7" s="40">
        <v>342</v>
      </c>
      <c r="S7" s="13">
        <v>342</v>
      </c>
      <c r="T7" s="13">
        <v>333.33300000000003</v>
      </c>
      <c r="U7" s="40">
        <v>436.22699999999998</v>
      </c>
      <c r="V7" s="40">
        <v>436.22699999999998</v>
      </c>
      <c r="W7" s="13">
        <v>333.33300000000003</v>
      </c>
      <c r="X7" s="40">
        <v>224.43399999999997</v>
      </c>
      <c r="Y7" s="81">
        <v>264.60000000000002</v>
      </c>
      <c r="Z7" s="81">
        <v>264.60000000000002</v>
      </c>
      <c r="AA7" s="79">
        <v>342</v>
      </c>
      <c r="AB7" s="40">
        <v>434</v>
      </c>
      <c r="AC7" s="40">
        <v>195.16</v>
      </c>
      <c r="AD7" s="40">
        <v>342</v>
      </c>
      <c r="AE7" s="13">
        <v>386</v>
      </c>
      <c r="AF7" s="40">
        <v>224.43399999999997</v>
      </c>
      <c r="AG7" s="13"/>
      <c r="AH7" s="6" t="s">
        <v>61</v>
      </c>
      <c r="AI7" s="13">
        <f t="shared" ref="AI7:AI70" si="1">M7*$M$2</f>
        <v>141.60000000000002</v>
      </c>
      <c r="AJ7" s="13">
        <f t="shared" ref="AJ7:AJ70" si="2">N7*$N$2</f>
        <v>141.60000000000002</v>
      </c>
      <c r="AK7" s="13">
        <f t="shared" ref="AK7:AK70" si="3">O7*$O$2</f>
        <v>382</v>
      </c>
      <c r="AL7" s="13">
        <f t="shared" ref="AL7:AL70" si="4">P7*$P$2</f>
        <v>342</v>
      </c>
      <c r="AM7" s="13">
        <f t="shared" ref="AM7:AM70" si="5">Q7*$Q$2</f>
        <v>342</v>
      </c>
      <c r="AN7" s="13">
        <f t="shared" ref="AN7:AN70" si="6">R7*$R$2</f>
        <v>342</v>
      </c>
      <c r="AO7" s="13">
        <f t="shared" ref="AO7:AO70" si="7">S7*$S$2</f>
        <v>342</v>
      </c>
      <c r="AP7" s="13">
        <f t="shared" ref="AP7:AP70" si="8">T7*$T$2</f>
        <v>333.33300000000003</v>
      </c>
      <c r="AQ7" s="13">
        <f t="shared" ref="AQ7:AQ70" si="9">U7*$U$2</f>
        <v>436.22699999999998</v>
      </c>
      <c r="AR7" s="13">
        <f t="shared" ref="AR7:AR70" si="10">V7*$V$2</f>
        <v>436.22699999999998</v>
      </c>
      <c r="AS7" s="13">
        <f t="shared" ref="AS7:AS70" si="11">W7*$W$2</f>
        <v>333.33300000000003</v>
      </c>
      <c r="AT7" s="13">
        <f t="shared" ref="AT7:AT70" si="12">X7*$X$2</f>
        <v>224.43399999999997</v>
      </c>
      <c r="AU7" s="13">
        <f t="shared" ref="AU7:AU70" si="13">Y7*$Y$2</f>
        <v>264.60000000000002</v>
      </c>
      <c r="AV7" s="13">
        <f t="shared" ref="AV7:AV70" si="14">Z7*$Z$2</f>
        <v>264.60000000000002</v>
      </c>
      <c r="AW7" s="13">
        <f t="shared" ref="AW7:AW70" si="15">AA7*$AA$2</f>
        <v>342</v>
      </c>
      <c r="AX7" s="13">
        <f t="shared" ref="AX7:AX70" si="16">AB7*$AB$2</f>
        <v>434</v>
      </c>
      <c r="AY7" s="13">
        <f t="shared" ref="AY7:AY70" si="17">AC7*$AC$2</f>
        <v>195.16</v>
      </c>
      <c r="AZ7" s="13">
        <f t="shared" ref="AZ7:AZ70" si="18">AD7*$AD$2</f>
        <v>342</v>
      </c>
      <c r="BA7" s="13">
        <f t="shared" ref="BA7:BA70" si="19">AE7*$AE$2</f>
        <v>386</v>
      </c>
      <c r="BB7" s="13">
        <f t="shared" si="0"/>
        <v>224.43399999999997</v>
      </c>
    </row>
    <row r="8" spans="1:54" x14ac:dyDescent="0.2">
      <c r="A8" s="12" t="s">
        <v>107</v>
      </c>
      <c r="B8" t="s">
        <v>16</v>
      </c>
      <c r="C8" s="7"/>
      <c r="D8" s="5"/>
      <c r="F8" t="s">
        <v>35</v>
      </c>
      <c r="G8" s="19"/>
      <c r="H8" s="19"/>
      <c r="L8" s="6" t="s">
        <v>16</v>
      </c>
      <c r="M8" s="79">
        <v>64.900000000000006</v>
      </c>
      <c r="N8" s="79">
        <v>64.900000000000006</v>
      </c>
      <c r="O8" s="40">
        <v>202</v>
      </c>
      <c r="P8" s="40">
        <v>160</v>
      </c>
      <c r="Q8" s="40">
        <v>160</v>
      </c>
      <c r="R8" s="40">
        <v>160</v>
      </c>
      <c r="S8" s="13">
        <v>160</v>
      </c>
      <c r="T8" s="13">
        <v>303.73200000000003</v>
      </c>
      <c r="U8" s="40">
        <v>396.89099999999996</v>
      </c>
      <c r="V8" s="40">
        <v>396.89099999999996</v>
      </c>
      <c r="W8" s="13">
        <v>303.73200000000003</v>
      </c>
      <c r="X8" s="40">
        <v>204.90699999999998</v>
      </c>
      <c r="Y8" s="81">
        <v>119.7</v>
      </c>
      <c r="Z8" s="81">
        <v>119.7</v>
      </c>
      <c r="AA8" s="79">
        <v>160</v>
      </c>
      <c r="AB8" s="40">
        <v>284</v>
      </c>
      <c r="AC8" s="40">
        <v>178.18</v>
      </c>
      <c r="AD8" s="40">
        <v>160</v>
      </c>
      <c r="AE8" s="13">
        <v>156</v>
      </c>
      <c r="AF8" s="40">
        <v>204.90699999999998</v>
      </c>
      <c r="AG8" s="13"/>
      <c r="AH8" s="6" t="s">
        <v>16</v>
      </c>
      <c r="AI8" s="13">
        <f t="shared" si="1"/>
        <v>64.900000000000006</v>
      </c>
      <c r="AJ8" s="13">
        <f t="shared" si="2"/>
        <v>64.900000000000006</v>
      </c>
      <c r="AK8" s="13">
        <f t="shared" si="3"/>
        <v>202</v>
      </c>
      <c r="AL8" s="13">
        <f t="shared" si="4"/>
        <v>160</v>
      </c>
      <c r="AM8" s="13">
        <f t="shared" si="5"/>
        <v>160</v>
      </c>
      <c r="AN8" s="13">
        <f t="shared" si="6"/>
        <v>160</v>
      </c>
      <c r="AO8" s="13">
        <f t="shared" si="7"/>
        <v>160</v>
      </c>
      <c r="AP8" s="13">
        <f t="shared" si="8"/>
        <v>303.73200000000003</v>
      </c>
      <c r="AQ8" s="13">
        <f t="shared" si="9"/>
        <v>396.89099999999996</v>
      </c>
      <c r="AR8" s="13">
        <f t="shared" si="10"/>
        <v>396.89099999999996</v>
      </c>
      <c r="AS8" s="13">
        <f t="shared" si="11"/>
        <v>303.73200000000003</v>
      </c>
      <c r="AT8" s="13">
        <f t="shared" si="12"/>
        <v>204.90699999999998</v>
      </c>
      <c r="AU8" s="13">
        <f t="shared" si="13"/>
        <v>119.7</v>
      </c>
      <c r="AV8" s="13">
        <f t="shared" si="14"/>
        <v>119.7</v>
      </c>
      <c r="AW8" s="13">
        <f t="shared" si="15"/>
        <v>160</v>
      </c>
      <c r="AX8" s="13">
        <f t="shared" si="16"/>
        <v>284</v>
      </c>
      <c r="AY8" s="13">
        <f t="shared" si="17"/>
        <v>178.18</v>
      </c>
      <c r="AZ8" s="13">
        <f t="shared" si="18"/>
        <v>160</v>
      </c>
      <c r="BA8" s="13">
        <f t="shared" si="19"/>
        <v>156</v>
      </c>
      <c r="BB8" s="13">
        <f t="shared" si="0"/>
        <v>204.90699999999998</v>
      </c>
    </row>
    <row r="9" spans="1:54" x14ac:dyDescent="0.2">
      <c r="A9" s="12" t="s">
        <v>107</v>
      </c>
      <c r="B9" t="s">
        <v>43</v>
      </c>
      <c r="C9" s="7"/>
      <c r="D9" s="7"/>
      <c r="F9" t="s">
        <v>35</v>
      </c>
      <c r="G9" s="19"/>
      <c r="H9" s="19"/>
      <c r="L9" s="6" t="s">
        <v>43</v>
      </c>
      <c r="M9" s="79">
        <v>79.650000000000006</v>
      </c>
      <c r="N9" s="79">
        <v>79.650000000000006</v>
      </c>
      <c r="O9" s="40">
        <v>256</v>
      </c>
      <c r="P9" s="40">
        <v>214</v>
      </c>
      <c r="Q9" s="40">
        <v>214</v>
      </c>
      <c r="R9" s="40">
        <v>214</v>
      </c>
      <c r="S9" s="13">
        <v>214</v>
      </c>
      <c r="T9" s="13">
        <v>314.82</v>
      </c>
      <c r="U9" s="40">
        <v>411.64199999999994</v>
      </c>
      <c r="V9" s="40">
        <v>411.64199999999994</v>
      </c>
      <c r="W9" s="13">
        <v>314.82</v>
      </c>
      <c r="X9" s="40">
        <v>211.876</v>
      </c>
      <c r="Y9" s="81">
        <v>142.80000000000001</v>
      </c>
      <c r="Z9" s="81">
        <v>142.80000000000001</v>
      </c>
      <c r="AA9" s="79">
        <v>214</v>
      </c>
      <c r="AB9" s="40">
        <v>328</v>
      </c>
      <c r="AC9" s="40">
        <v>184.24</v>
      </c>
      <c r="AD9" s="40">
        <v>214</v>
      </c>
      <c r="AE9" s="13">
        <v>258</v>
      </c>
      <c r="AF9" s="40">
        <v>211.876</v>
      </c>
      <c r="AG9" s="13"/>
      <c r="AH9" s="6" t="s">
        <v>43</v>
      </c>
      <c r="AI9" s="13">
        <f t="shared" si="1"/>
        <v>79.650000000000006</v>
      </c>
      <c r="AJ9" s="13">
        <f t="shared" si="2"/>
        <v>79.650000000000006</v>
      </c>
      <c r="AK9" s="13">
        <f t="shared" si="3"/>
        <v>256</v>
      </c>
      <c r="AL9" s="13">
        <f t="shared" si="4"/>
        <v>214</v>
      </c>
      <c r="AM9" s="13">
        <f t="shared" si="5"/>
        <v>214</v>
      </c>
      <c r="AN9" s="13">
        <f t="shared" si="6"/>
        <v>214</v>
      </c>
      <c r="AO9" s="13">
        <f t="shared" si="7"/>
        <v>214</v>
      </c>
      <c r="AP9" s="13">
        <f t="shared" si="8"/>
        <v>314.82</v>
      </c>
      <c r="AQ9" s="13">
        <f t="shared" si="9"/>
        <v>411.64199999999994</v>
      </c>
      <c r="AR9" s="13">
        <f t="shared" si="10"/>
        <v>411.64199999999994</v>
      </c>
      <c r="AS9" s="13">
        <f t="shared" si="11"/>
        <v>314.82</v>
      </c>
      <c r="AT9" s="13">
        <f t="shared" si="12"/>
        <v>211.876</v>
      </c>
      <c r="AU9" s="13">
        <f t="shared" si="13"/>
        <v>142.80000000000001</v>
      </c>
      <c r="AV9" s="13">
        <f t="shared" si="14"/>
        <v>142.80000000000001</v>
      </c>
      <c r="AW9" s="13">
        <f t="shared" si="15"/>
        <v>214</v>
      </c>
      <c r="AX9" s="13">
        <f t="shared" si="16"/>
        <v>328</v>
      </c>
      <c r="AY9" s="13">
        <f t="shared" si="17"/>
        <v>184.24</v>
      </c>
      <c r="AZ9" s="13">
        <f t="shared" si="18"/>
        <v>214</v>
      </c>
      <c r="BA9" s="13">
        <f t="shared" si="19"/>
        <v>258</v>
      </c>
      <c r="BB9" s="13">
        <f t="shared" si="0"/>
        <v>211.876</v>
      </c>
    </row>
    <row r="10" spans="1:54" x14ac:dyDescent="0.2">
      <c r="A10" s="12" t="s">
        <v>107</v>
      </c>
      <c r="B10" t="s">
        <v>5</v>
      </c>
      <c r="C10" s="7"/>
      <c r="D10" s="7"/>
      <c r="F10" t="s">
        <v>35</v>
      </c>
      <c r="G10" s="19"/>
      <c r="H10" s="19"/>
      <c r="L10" s="6" t="s">
        <v>5</v>
      </c>
      <c r="M10" s="79">
        <v>126.85000000000001</v>
      </c>
      <c r="N10" s="79">
        <v>126.85000000000001</v>
      </c>
      <c r="O10" s="40">
        <v>360</v>
      </c>
      <c r="P10" s="40">
        <v>320</v>
      </c>
      <c r="Q10" s="40">
        <v>320</v>
      </c>
      <c r="R10" s="40">
        <v>320</v>
      </c>
      <c r="S10" s="13">
        <v>320</v>
      </c>
      <c r="T10" s="13">
        <v>325.90800000000002</v>
      </c>
      <c r="U10" s="40">
        <v>426.39300000000003</v>
      </c>
      <c r="V10" s="40">
        <v>426.39300000000003</v>
      </c>
      <c r="W10" s="13">
        <v>325.90800000000002</v>
      </c>
      <c r="X10" s="40">
        <v>218.845</v>
      </c>
      <c r="Y10" s="81">
        <v>235.20000000000002</v>
      </c>
      <c r="Z10" s="81">
        <v>235.20000000000002</v>
      </c>
      <c r="AA10" s="79">
        <v>320</v>
      </c>
      <c r="AB10" s="40">
        <v>416</v>
      </c>
      <c r="AC10" s="40">
        <v>190.3</v>
      </c>
      <c r="AD10" s="40">
        <v>320</v>
      </c>
      <c r="AE10" s="13">
        <v>364</v>
      </c>
      <c r="AF10" s="40">
        <v>218.845</v>
      </c>
      <c r="AG10" s="13"/>
      <c r="AH10" s="6" t="s">
        <v>5</v>
      </c>
      <c r="AI10" s="13">
        <f t="shared" si="1"/>
        <v>126.85000000000001</v>
      </c>
      <c r="AJ10" s="13">
        <f t="shared" si="2"/>
        <v>126.85000000000001</v>
      </c>
      <c r="AK10" s="13">
        <f t="shared" si="3"/>
        <v>360</v>
      </c>
      <c r="AL10" s="13">
        <f t="shared" si="4"/>
        <v>320</v>
      </c>
      <c r="AM10" s="13">
        <f t="shared" si="5"/>
        <v>320</v>
      </c>
      <c r="AN10" s="13">
        <f t="shared" si="6"/>
        <v>320</v>
      </c>
      <c r="AO10" s="13">
        <f t="shared" si="7"/>
        <v>320</v>
      </c>
      <c r="AP10" s="13">
        <f t="shared" si="8"/>
        <v>325.90800000000002</v>
      </c>
      <c r="AQ10" s="13">
        <f t="shared" si="9"/>
        <v>426.39300000000003</v>
      </c>
      <c r="AR10" s="13">
        <f t="shared" si="10"/>
        <v>426.39300000000003</v>
      </c>
      <c r="AS10" s="13">
        <f t="shared" si="11"/>
        <v>325.90800000000002</v>
      </c>
      <c r="AT10" s="13">
        <f t="shared" si="12"/>
        <v>218.845</v>
      </c>
      <c r="AU10" s="13">
        <f t="shared" si="13"/>
        <v>235.20000000000002</v>
      </c>
      <c r="AV10" s="13">
        <f t="shared" si="14"/>
        <v>235.20000000000002</v>
      </c>
      <c r="AW10" s="13">
        <f t="shared" si="15"/>
        <v>320</v>
      </c>
      <c r="AX10" s="13">
        <f t="shared" si="16"/>
        <v>416</v>
      </c>
      <c r="AY10" s="13">
        <f t="shared" si="17"/>
        <v>190.3</v>
      </c>
      <c r="AZ10" s="13">
        <f t="shared" si="18"/>
        <v>320</v>
      </c>
      <c r="BA10" s="13">
        <f t="shared" si="19"/>
        <v>364</v>
      </c>
      <c r="BB10" s="13">
        <f t="shared" si="0"/>
        <v>218.845</v>
      </c>
    </row>
    <row r="11" spans="1:54" x14ac:dyDescent="0.2">
      <c r="A11" s="12" t="s">
        <v>107</v>
      </c>
      <c r="B11" t="s">
        <v>62</v>
      </c>
      <c r="C11" s="7"/>
      <c r="D11" s="5"/>
      <c r="F11" t="s">
        <v>35</v>
      </c>
      <c r="G11" s="19"/>
      <c r="H11" s="19"/>
      <c r="L11" s="6" t="s">
        <v>62</v>
      </c>
      <c r="M11" s="79">
        <v>174.05</v>
      </c>
      <c r="N11" s="79">
        <v>174.05</v>
      </c>
      <c r="O11" s="40">
        <v>466</v>
      </c>
      <c r="P11" s="40">
        <v>426</v>
      </c>
      <c r="Q11" s="40">
        <v>426</v>
      </c>
      <c r="R11" s="40">
        <v>426</v>
      </c>
      <c r="S11" s="13">
        <v>426</v>
      </c>
      <c r="T11" s="13">
        <v>344.42099999999999</v>
      </c>
      <c r="U11" s="40">
        <v>450.97799999999995</v>
      </c>
      <c r="V11" s="40">
        <v>450.97799999999995</v>
      </c>
      <c r="W11" s="13">
        <v>344.42099999999999</v>
      </c>
      <c r="X11" s="40">
        <v>231.40299999999999</v>
      </c>
      <c r="Y11" s="81">
        <v>329.7</v>
      </c>
      <c r="Z11" s="81">
        <v>329.7</v>
      </c>
      <c r="AA11" s="79">
        <v>426</v>
      </c>
      <c r="AB11" s="40">
        <v>504</v>
      </c>
      <c r="AC11" s="40">
        <v>201.22</v>
      </c>
      <c r="AD11" s="40">
        <v>426</v>
      </c>
      <c r="AE11" s="13">
        <v>470</v>
      </c>
      <c r="AF11" s="40">
        <v>231.40299999999999</v>
      </c>
      <c r="AG11" s="13"/>
      <c r="AH11" s="6" t="s">
        <v>62</v>
      </c>
      <c r="AI11" s="13">
        <f t="shared" si="1"/>
        <v>174.05</v>
      </c>
      <c r="AJ11" s="13">
        <f t="shared" si="2"/>
        <v>174.05</v>
      </c>
      <c r="AK11" s="13">
        <f t="shared" si="3"/>
        <v>466</v>
      </c>
      <c r="AL11" s="13">
        <f t="shared" si="4"/>
        <v>426</v>
      </c>
      <c r="AM11" s="13">
        <f t="shared" si="5"/>
        <v>426</v>
      </c>
      <c r="AN11" s="13">
        <f t="shared" si="6"/>
        <v>426</v>
      </c>
      <c r="AO11" s="13">
        <f t="shared" si="7"/>
        <v>426</v>
      </c>
      <c r="AP11" s="13">
        <f t="shared" si="8"/>
        <v>344.42099999999999</v>
      </c>
      <c r="AQ11" s="13">
        <f t="shared" si="9"/>
        <v>450.97799999999995</v>
      </c>
      <c r="AR11" s="13">
        <f t="shared" si="10"/>
        <v>450.97799999999995</v>
      </c>
      <c r="AS11" s="13">
        <f t="shared" si="11"/>
        <v>344.42099999999999</v>
      </c>
      <c r="AT11" s="13">
        <f t="shared" si="12"/>
        <v>231.40299999999999</v>
      </c>
      <c r="AU11" s="13">
        <f t="shared" si="13"/>
        <v>329.7</v>
      </c>
      <c r="AV11" s="13">
        <f t="shared" si="14"/>
        <v>329.7</v>
      </c>
      <c r="AW11" s="13">
        <f t="shared" si="15"/>
        <v>426</v>
      </c>
      <c r="AX11" s="13">
        <f t="shared" si="16"/>
        <v>504</v>
      </c>
      <c r="AY11" s="13">
        <f t="shared" si="17"/>
        <v>201.22</v>
      </c>
      <c r="AZ11" s="13">
        <f t="shared" si="18"/>
        <v>426</v>
      </c>
      <c r="BA11" s="13">
        <f t="shared" si="19"/>
        <v>470</v>
      </c>
      <c r="BB11" s="13">
        <f t="shared" si="0"/>
        <v>231.40299999999999</v>
      </c>
    </row>
    <row r="12" spans="1:54" x14ac:dyDescent="0.2">
      <c r="A12" s="12" t="s">
        <v>107</v>
      </c>
      <c r="B12" t="s">
        <v>67</v>
      </c>
      <c r="C12" s="7"/>
      <c r="D12" s="5"/>
      <c r="F12" t="s">
        <v>35</v>
      </c>
      <c r="G12" s="19"/>
      <c r="H12" s="19"/>
      <c r="L12" s="6" t="s">
        <v>67</v>
      </c>
      <c r="M12" s="79">
        <v>209.45000000000002</v>
      </c>
      <c r="N12" s="79">
        <v>209.45000000000002</v>
      </c>
      <c r="O12" s="40">
        <v>616</v>
      </c>
      <c r="P12" s="40">
        <v>532</v>
      </c>
      <c r="Q12" s="40">
        <v>532</v>
      </c>
      <c r="R12" s="40">
        <v>532</v>
      </c>
      <c r="S12" s="13">
        <v>532</v>
      </c>
      <c r="T12" s="13">
        <v>362.90099999999995</v>
      </c>
      <c r="U12" s="40">
        <v>475.596</v>
      </c>
      <c r="V12" s="40">
        <v>475.596</v>
      </c>
      <c r="W12" s="13">
        <v>362.90099999999995</v>
      </c>
      <c r="X12" s="40">
        <v>243.93799999999999</v>
      </c>
      <c r="Y12" s="81">
        <v>394.8</v>
      </c>
      <c r="Z12" s="81">
        <v>394.8</v>
      </c>
      <c r="AA12" s="79">
        <v>532</v>
      </c>
      <c r="AB12" s="40">
        <v>682</v>
      </c>
      <c r="AC12" s="40">
        <v>212.12</v>
      </c>
      <c r="AD12" s="40">
        <v>532</v>
      </c>
      <c r="AE12" s="13">
        <v>576</v>
      </c>
      <c r="AF12" s="40">
        <v>243.93799999999999</v>
      </c>
      <c r="AG12" s="13"/>
      <c r="AH12" s="6" t="s">
        <v>67</v>
      </c>
      <c r="AI12" s="13">
        <f t="shared" si="1"/>
        <v>209.45000000000002</v>
      </c>
      <c r="AJ12" s="13">
        <f t="shared" si="2"/>
        <v>209.45000000000002</v>
      </c>
      <c r="AK12" s="13">
        <f t="shared" si="3"/>
        <v>616</v>
      </c>
      <c r="AL12" s="13">
        <f t="shared" si="4"/>
        <v>532</v>
      </c>
      <c r="AM12" s="13">
        <f t="shared" si="5"/>
        <v>532</v>
      </c>
      <c r="AN12" s="13">
        <f t="shared" si="6"/>
        <v>532</v>
      </c>
      <c r="AO12" s="13">
        <f t="shared" si="7"/>
        <v>532</v>
      </c>
      <c r="AP12" s="13">
        <f t="shared" si="8"/>
        <v>362.90099999999995</v>
      </c>
      <c r="AQ12" s="13">
        <f t="shared" si="9"/>
        <v>475.596</v>
      </c>
      <c r="AR12" s="13">
        <f t="shared" si="10"/>
        <v>475.596</v>
      </c>
      <c r="AS12" s="13">
        <f t="shared" si="11"/>
        <v>362.90099999999995</v>
      </c>
      <c r="AT12" s="13">
        <f t="shared" si="12"/>
        <v>243.93799999999999</v>
      </c>
      <c r="AU12" s="13">
        <f t="shared" si="13"/>
        <v>394.8</v>
      </c>
      <c r="AV12" s="13">
        <f t="shared" si="14"/>
        <v>394.8</v>
      </c>
      <c r="AW12" s="13">
        <f t="shared" si="15"/>
        <v>532</v>
      </c>
      <c r="AX12" s="13">
        <f t="shared" si="16"/>
        <v>682</v>
      </c>
      <c r="AY12" s="13">
        <f t="shared" si="17"/>
        <v>212.12</v>
      </c>
      <c r="AZ12" s="13">
        <f t="shared" si="18"/>
        <v>532</v>
      </c>
      <c r="BA12" s="13">
        <f t="shared" si="19"/>
        <v>576</v>
      </c>
      <c r="BB12" s="13">
        <f t="shared" si="0"/>
        <v>243.93799999999999</v>
      </c>
    </row>
    <row r="13" spans="1:54" x14ac:dyDescent="0.2">
      <c r="A13" s="12" t="s">
        <v>107</v>
      </c>
      <c r="B13" t="s">
        <v>70</v>
      </c>
      <c r="C13" s="7"/>
      <c r="D13" s="7"/>
      <c r="F13" t="s">
        <v>35</v>
      </c>
      <c r="G13" s="19"/>
      <c r="H13" s="19"/>
      <c r="L13" s="6" t="s">
        <v>70</v>
      </c>
      <c r="M13" s="79">
        <v>247.8</v>
      </c>
      <c r="N13" s="79">
        <v>247.8</v>
      </c>
      <c r="O13" s="40">
        <v>722</v>
      </c>
      <c r="P13" s="40">
        <v>640</v>
      </c>
      <c r="Q13" s="40">
        <v>640</v>
      </c>
      <c r="R13" s="40">
        <v>640</v>
      </c>
      <c r="S13" s="13">
        <v>640</v>
      </c>
      <c r="T13" s="13">
        <v>418.37399999999997</v>
      </c>
      <c r="U13" s="40">
        <v>549.351</v>
      </c>
      <c r="V13" s="40">
        <v>549.351</v>
      </c>
      <c r="W13" s="13">
        <v>418.37399999999997</v>
      </c>
      <c r="X13" s="40">
        <v>281.56599999999997</v>
      </c>
      <c r="Y13" s="81">
        <v>468.3</v>
      </c>
      <c r="Z13" s="81">
        <v>468.3</v>
      </c>
      <c r="AA13" s="79">
        <v>640</v>
      </c>
      <c r="AB13" s="40">
        <v>786</v>
      </c>
      <c r="AC13" s="40">
        <v>244.84</v>
      </c>
      <c r="AD13" s="40">
        <v>640</v>
      </c>
      <c r="AE13" s="13">
        <v>684</v>
      </c>
      <c r="AF13" s="40">
        <v>281.56599999999997</v>
      </c>
      <c r="AG13" s="13"/>
      <c r="AH13" s="6" t="s">
        <v>70</v>
      </c>
      <c r="AI13" s="13">
        <f t="shared" si="1"/>
        <v>247.8</v>
      </c>
      <c r="AJ13" s="13">
        <f t="shared" si="2"/>
        <v>247.8</v>
      </c>
      <c r="AK13" s="13">
        <f t="shared" si="3"/>
        <v>722</v>
      </c>
      <c r="AL13" s="13">
        <f t="shared" si="4"/>
        <v>640</v>
      </c>
      <c r="AM13" s="13">
        <f t="shared" si="5"/>
        <v>640</v>
      </c>
      <c r="AN13" s="13">
        <f t="shared" si="6"/>
        <v>640</v>
      </c>
      <c r="AO13" s="13">
        <f t="shared" si="7"/>
        <v>640</v>
      </c>
      <c r="AP13" s="13">
        <f t="shared" si="8"/>
        <v>418.37399999999997</v>
      </c>
      <c r="AQ13" s="13">
        <f t="shared" si="9"/>
        <v>549.351</v>
      </c>
      <c r="AR13" s="13">
        <f t="shared" si="10"/>
        <v>549.351</v>
      </c>
      <c r="AS13" s="13">
        <f t="shared" si="11"/>
        <v>418.37399999999997</v>
      </c>
      <c r="AT13" s="13">
        <f t="shared" si="12"/>
        <v>281.56599999999997</v>
      </c>
      <c r="AU13" s="13">
        <f t="shared" si="13"/>
        <v>468.3</v>
      </c>
      <c r="AV13" s="13">
        <f t="shared" si="14"/>
        <v>468.3</v>
      </c>
      <c r="AW13" s="13">
        <f t="shared" si="15"/>
        <v>640</v>
      </c>
      <c r="AX13" s="13">
        <f t="shared" si="16"/>
        <v>786</v>
      </c>
      <c r="AY13" s="13">
        <f t="shared" si="17"/>
        <v>244.84</v>
      </c>
      <c r="AZ13" s="13">
        <f t="shared" si="18"/>
        <v>640</v>
      </c>
      <c r="BA13" s="13">
        <f t="shared" si="19"/>
        <v>684</v>
      </c>
      <c r="BB13" s="13">
        <f t="shared" si="0"/>
        <v>281.56599999999997</v>
      </c>
    </row>
    <row r="14" spans="1:54" x14ac:dyDescent="0.2">
      <c r="A14" s="12" t="s">
        <v>107</v>
      </c>
      <c r="B14" t="s">
        <v>17</v>
      </c>
      <c r="C14" s="7"/>
      <c r="D14" s="5"/>
      <c r="F14" t="s">
        <v>35</v>
      </c>
      <c r="G14" s="19"/>
      <c r="H14" s="19"/>
      <c r="L14" s="6" t="s">
        <v>17</v>
      </c>
      <c r="M14" s="79">
        <v>79.650000000000006</v>
      </c>
      <c r="N14" s="79">
        <v>79.650000000000006</v>
      </c>
      <c r="O14" s="40">
        <v>234</v>
      </c>
      <c r="P14" s="40">
        <v>192</v>
      </c>
      <c r="Q14" s="40">
        <v>192</v>
      </c>
      <c r="R14" s="40">
        <v>192</v>
      </c>
      <c r="S14" s="13">
        <v>192</v>
      </c>
      <c r="T14" s="13">
        <v>311.12399999999997</v>
      </c>
      <c r="U14" s="40">
        <v>406.72499999999997</v>
      </c>
      <c r="V14" s="40">
        <v>406.72499999999997</v>
      </c>
      <c r="W14" s="13">
        <v>311.12399999999997</v>
      </c>
      <c r="X14" s="40">
        <v>209.09299999999999</v>
      </c>
      <c r="Y14" s="81">
        <v>142.80000000000001</v>
      </c>
      <c r="Z14" s="81">
        <v>142.80000000000001</v>
      </c>
      <c r="AA14" s="79">
        <v>192</v>
      </c>
      <c r="AB14" s="40">
        <v>310</v>
      </c>
      <c r="AC14" s="40">
        <v>181.82</v>
      </c>
      <c r="AD14" s="40">
        <v>192</v>
      </c>
      <c r="AE14" s="13">
        <v>236</v>
      </c>
      <c r="AF14" s="40">
        <v>209.09299999999999</v>
      </c>
      <c r="AG14" s="13"/>
      <c r="AH14" s="6" t="s">
        <v>17</v>
      </c>
      <c r="AI14" s="13">
        <f t="shared" si="1"/>
        <v>79.650000000000006</v>
      </c>
      <c r="AJ14" s="13">
        <f t="shared" si="2"/>
        <v>79.650000000000006</v>
      </c>
      <c r="AK14" s="13">
        <f t="shared" si="3"/>
        <v>234</v>
      </c>
      <c r="AL14" s="13">
        <f t="shared" si="4"/>
        <v>192</v>
      </c>
      <c r="AM14" s="13">
        <f t="shared" si="5"/>
        <v>192</v>
      </c>
      <c r="AN14" s="13">
        <f t="shared" si="6"/>
        <v>192</v>
      </c>
      <c r="AO14" s="13">
        <f t="shared" si="7"/>
        <v>192</v>
      </c>
      <c r="AP14" s="13">
        <f t="shared" si="8"/>
        <v>311.12399999999997</v>
      </c>
      <c r="AQ14" s="13">
        <f t="shared" si="9"/>
        <v>406.72499999999997</v>
      </c>
      <c r="AR14" s="13">
        <f t="shared" si="10"/>
        <v>406.72499999999997</v>
      </c>
      <c r="AS14" s="13">
        <f t="shared" si="11"/>
        <v>311.12399999999997</v>
      </c>
      <c r="AT14" s="13">
        <f t="shared" si="12"/>
        <v>209.09299999999999</v>
      </c>
      <c r="AU14" s="13">
        <f t="shared" si="13"/>
        <v>142.80000000000001</v>
      </c>
      <c r="AV14" s="13">
        <f t="shared" si="14"/>
        <v>142.80000000000001</v>
      </c>
      <c r="AW14" s="13">
        <f t="shared" si="15"/>
        <v>192</v>
      </c>
      <c r="AX14" s="13">
        <f t="shared" si="16"/>
        <v>310</v>
      </c>
      <c r="AY14" s="13">
        <f t="shared" si="17"/>
        <v>181.82</v>
      </c>
      <c r="AZ14" s="13">
        <f t="shared" si="18"/>
        <v>192</v>
      </c>
      <c r="BA14" s="13">
        <f t="shared" si="19"/>
        <v>236</v>
      </c>
      <c r="BB14" s="13">
        <f t="shared" si="0"/>
        <v>209.09299999999999</v>
      </c>
    </row>
    <row r="15" spans="1:54" x14ac:dyDescent="0.2">
      <c r="A15" s="12" t="s">
        <v>107</v>
      </c>
      <c r="B15" t="s">
        <v>44</v>
      </c>
      <c r="C15" s="7"/>
      <c r="D15" s="7"/>
      <c r="F15" t="s">
        <v>35</v>
      </c>
      <c r="G15" s="19"/>
      <c r="H15" s="19"/>
      <c r="L15" s="6" t="s">
        <v>44</v>
      </c>
      <c r="M15" s="79">
        <v>144.55000000000001</v>
      </c>
      <c r="N15" s="79">
        <v>144.55000000000001</v>
      </c>
      <c r="O15" s="40">
        <v>298</v>
      </c>
      <c r="P15" s="40">
        <v>256</v>
      </c>
      <c r="Q15" s="40">
        <v>256</v>
      </c>
      <c r="R15" s="40">
        <v>256</v>
      </c>
      <c r="S15" s="13">
        <v>256</v>
      </c>
      <c r="T15" s="13">
        <v>322.21199999999999</v>
      </c>
      <c r="U15" s="40">
        <v>421.476</v>
      </c>
      <c r="V15" s="40">
        <v>421.476</v>
      </c>
      <c r="W15" s="13">
        <v>322.21199999999999</v>
      </c>
      <c r="X15" s="40">
        <v>217.46499999999997</v>
      </c>
      <c r="Y15" s="81">
        <v>270.90000000000003</v>
      </c>
      <c r="Z15" s="81">
        <v>270.90000000000003</v>
      </c>
      <c r="AA15" s="79">
        <v>256</v>
      </c>
      <c r="AB15" s="40">
        <v>362</v>
      </c>
      <c r="AC15" s="40">
        <v>189.1</v>
      </c>
      <c r="AD15" s="40">
        <v>256</v>
      </c>
      <c r="AE15" s="13">
        <v>300</v>
      </c>
      <c r="AF15" s="40">
        <v>217.46499999999997</v>
      </c>
      <c r="AG15" s="13"/>
      <c r="AH15" s="6" t="s">
        <v>44</v>
      </c>
      <c r="AI15" s="13">
        <f t="shared" si="1"/>
        <v>144.55000000000001</v>
      </c>
      <c r="AJ15" s="13">
        <f t="shared" si="2"/>
        <v>144.55000000000001</v>
      </c>
      <c r="AK15" s="13">
        <f t="shared" si="3"/>
        <v>298</v>
      </c>
      <c r="AL15" s="13">
        <f t="shared" si="4"/>
        <v>256</v>
      </c>
      <c r="AM15" s="13">
        <f t="shared" si="5"/>
        <v>256</v>
      </c>
      <c r="AN15" s="13">
        <f t="shared" si="6"/>
        <v>256</v>
      </c>
      <c r="AO15" s="13">
        <f t="shared" si="7"/>
        <v>256</v>
      </c>
      <c r="AP15" s="13">
        <f t="shared" si="8"/>
        <v>322.21199999999999</v>
      </c>
      <c r="AQ15" s="13">
        <f t="shared" si="9"/>
        <v>421.476</v>
      </c>
      <c r="AR15" s="13">
        <f t="shared" si="10"/>
        <v>421.476</v>
      </c>
      <c r="AS15" s="13">
        <f t="shared" si="11"/>
        <v>322.21199999999999</v>
      </c>
      <c r="AT15" s="13">
        <f t="shared" si="12"/>
        <v>217.46499999999997</v>
      </c>
      <c r="AU15" s="13">
        <f t="shared" si="13"/>
        <v>270.90000000000003</v>
      </c>
      <c r="AV15" s="13">
        <f t="shared" si="14"/>
        <v>270.90000000000003</v>
      </c>
      <c r="AW15" s="13">
        <f t="shared" si="15"/>
        <v>256</v>
      </c>
      <c r="AX15" s="13">
        <f t="shared" si="16"/>
        <v>362</v>
      </c>
      <c r="AY15" s="13">
        <f t="shared" si="17"/>
        <v>189.1</v>
      </c>
      <c r="AZ15" s="13">
        <f t="shared" si="18"/>
        <v>256</v>
      </c>
      <c r="BA15" s="13">
        <f t="shared" si="19"/>
        <v>300</v>
      </c>
      <c r="BB15" s="13">
        <f t="shared" si="0"/>
        <v>217.46499999999997</v>
      </c>
    </row>
    <row r="16" spans="1:54" x14ac:dyDescent="0.2">
      <c r="A16" s="12" t="s">
        <v>107</v>
      </c>
      <c r="B16" t="s">
        <v>7</v>
      </c>
      <c r="C16" s="7"/>
      <c r="D16" s="7"/>
      <c r="F16" t="s">
        <v>35</v>
      </c>
      <c r="G16" s="19"/>
      <c r="H16" s="19"/>
      <c r="L16" s="6" t="s">
        <v>7</v>
      </c>
      <c r="M16" s="79">
        <v>179.95000000000002</v>
      </c>
      <c r="N16" s="79">
        <v>179.95000000000002</v>
      </c>
      <c r="O16" s="40">
        <v>424</v>
      </c>
      <c r="P16" s="40">
        <v>384</v>
      </c>
      <c r="Q16" s="40">
        <v>384</v>
      </c>
      <c r="R16" s="40">
        <v>384</v>
      </c>
      <c r="S16" s="13">
        <v>384</v>
      </c>
      <c r="T16" s="13">
        <v>333.33300000000003</v>
      </c>
      <c r="U16" s="40">
        <v>436.22699999999998</v>
      </c>
      <c r="V16" s="40">
        <v>436.22699999999998</v>
      </c>
      <c r="W16" s="13">
        <v>333.33300000000003</v>
      </c>
      <c r="X16" s="40">
        <v>224.43399999999997</v>
      </c>
      <c r="Y16" s="81">
        <v>338.1</v>
      </c>
      <c r="Z16" s="81">
        <v>338.1</v>
      </c>
      <c r="AA16" s="79">
        <v>384</v>
      </c>
      <c r="AB16" s="40">
        <v>470</v>
      </c>
      <c r="AC16" s="40">
        <v>195.16</v>
      </c>
      <c r="AD16" s="40">
        <v>384</v>
      </c>
      <c r="AE16" s="13">
        <v>428</v>
      </c>
      <c r="AF16" s="40">
        <v>224.43399999999997</v>
      </c>
      <c r="AG16" s="13"/>
      <c r="AH16" s="6" t="s">
        <v>7</v>
      </c>
      <c r="AI16" s="13">
        <f t="shared" si="1"/>
        <v>179.95000000000002</v>
      </c>
      <c r="AJ16" s="13">
        <f t="shared" si="2"/>
        <v>179.95000000000002</v>
      </c>
      <c r="AK16" s="13">
        <f t="shared" si="3"/>
        <v>424</v>
      </c>
      <c r="AL16" s="13">
        <f t="shared" si="4"/>
        <v>384</v>
      </c>
      <c r="AM16" s="13">
        <f t="shared" si="5"/>
        <v>384</v>
      </c>
      <c r="AN16" s="13">
        <f t="shared" si="6"/>
        <v>384</v>
      </c>
      <c r="AO16" s="13">
        <f t="shared" si="7"/>
        <v>384</v>
      </c>
      <c r="AP16" s="13">
        <f t="shared" si="8"/>
        <v>333.33300000000003</v>
      </c>
      <c r="AQ16" s="13">
        <f t="shared" si="9"/>
        <v>436.22699999999998</v>
      </c>
      <c r="AR16" s="13">
        <f t="shared" si="10"/>
        <v>436.22699999999998</v>
      </c>
      <c r="AS16" s="13">
        <f t="shared" si="11"/>
        <v>333.33300000000003</v>
      </c>
      <c r="AT16" s="13">
        <f t="shared" si="12"/>
        <v>224.43399999999997</v>
      </c>
      <c r="AU16" s="13">
        <f t="shared" si="13"/>
        <v>338.1</v>
      </c>
      <c r="AV16" s="13">
        <f t="shared" si="14"/>
        <v>338.1</v>
      </c>
      <c r="AW16" s="13">
        <f t="shared" si="15"/>
        <v>384</v>
      </c>
      <c r="AX16" s="13">
        <f t="shared" si="16"/>
        <v>470</v>
      </c>
      <c r="AY16" s="13">
        <f t="shared" si="17"/>
        <v>195.16</v>
      </c>
      <c r="AZ16" s="13">
        <f t="shared" si="18"/>
        <v>384</v>
      </c>
      <c r="BA16" s="13">
        <f t="shared" si="19"/>
        <v>428</v>
      </c>
      <c r="BB16" s="13">
        <f t="shared" si="0"/>
        <v>224.43399999999997</v>
      </c>
    </row>
    <row r="17" spans="1:54" x14ac:dyDescent="0.2">
      <c r="A17" s="12" t="s">
        <v>107</v>
      </c>
      <c r="B17" t="s">
        <v>63</v>
      </c>
      <c r="C17" s="7"/>
      <c r="D17" s="5"/>
      <c r="F17" t="s">
        <v>35</v>
      </c>
      <c r="G17" s="19"/>
      <c r="H17" s="19"/>
      <c r="L17" s="6" t="s">
        <v>63</v>
      </c>
      <c r="M17" s="79">
        <v>209.45000000000002</v>
      </c>
      <c r="N17" s="79">
        <v>209.45000000000002</v>
      </c>
      <c r="O17" s="40">
        <v>550</v>
      </c>
      <c r="P17" s="40">
        <v>512</v>
      </c>
      <c r="Q17" s="40">
        <v>512</v>
      </c>
      <c r="R17" s="40">
        <v>512</v>
      </c>
      <c r="S17" s="13">
        <v>512</v>
      </c>
      <c r="T17" s="13">
        <v>355.50900000000001</v>
      </c>
      <c r="U17" s="40">
        <v>465.76199999999994</v>
      </c>
      <c r="V17" s="40">
        <v>465.76199999999994</v>
      </c>
      <c r="W17" s="13">
        <v>355.50900000000001</v>
      </c>
      <c r="X17" s="40">
        <v>239.75199999999998</v>
      </c>
      <c r="Y17" s="81">
        <v>394.8</v>
      </c>
      <c r="Z17" s="81">
        <v>394.8</v>
      </c>
      <c r="AA17" s="79">
        <v>512</v>
      </c>
      <c r="AB17" s="40">
        <v>576</v>
      </c>
      <c r="AC17" s="40">
        <v>208.48</v>
      </c>
      <c r="AD17" s="40">
        <v>512</v>
      </c>
      <c r="AE17" s="13">
        <v>556</v>
      </c>
      <c r="AF17" s="40">
        <v>239.75199999999998</v>
      </c>
      <c r="AG17" s="13"/>
      <c r="AH17" s="6" t="s">
        <v>63</v>
      </c>
      <c r="AI17" s="13">
        <f t="shared" si="1"/>
        <v>209.45000000000002</v>
      </c>
      <c r="AJ17" s="13">
        <f t="shared" si="2"/>
        <v>209.45000000000002</v>
      </c>
      <c r="AK17" s="13">
        <f t="shared" si="3"/>
        <v>550</v>
      </c>
      <c r="AL17" s="13">
        <f t="shared" si="4"/>
        <v>512</v>
      </c>
      <c r="AM17" s="13">
        <f t="shared" si="5"/>
        <v>512</v>
      </c>
      <c r="AN17" s="13">
        <f t="shared" si="6"/>
        <v>512</v>
      </c>
      <c r="AO17" s="13">
        <f t="shared" si="7"/>
        <v>512</v>
      </c>
      <c r="AP17" s="13">
        <f t="shared" si="8"/>
        <v>355.50900000000001</v>
      </c>
      <c r="AQ17" s="13">
        <f t="shared" si="9"/>
        <v>465.76199999999994</v>
      </c>
      <c r="AR17" s="13">
        <f t="shared" si="10"/>
        <v>465.76199999999994</v>
      </c>
      <c r="AS17" s="13">
        <f t="shared" si="11"/>
        <v>355.50900000000001</v>
      </c>
      <c r="AT17" s="13">
        <f t="shared" si="12"/>
        <v>239.75199999999998</v>
      </c>
      <c r="AU17" s="13">
        <f t="shared" si="13"/>
        <v>394.8</v>
      </c>
      <c r="AV17" s="13">
        <f t="shared" si="14"/>
        <v>394.8</v>
      </c>
      <c r="AW17" s="13">
        <f t="shared" si="15"/>
        <v>512</v>
      </c>
      <c r="AX17" s="13">
        <f t="shared" si="16"/>
        <v>576</v>
      </c>
      <c r="AY17" s="13">
        <f t="shared" si="17"/>
        <v>208.48</v>
      </c>
      <c r="AZ17" s="13">
        <f t="shared" si="18"/>
        <v>512</v>
      </c>
      <c r="BA17" s="13">
        <f t="shared" si="19"/>
        <v>556</v>
      </c>
      <c r="BB17" s="13">
        <f t="shared" si="0"/>
        <v>239.75199999999998</v>
      </c>
    </row>
    <row r="18" spans="1:54" x14ac:dyDescent="0.2">
      <c r="A18" s="12" t="s">
        <v>107</v>
      </c>
      <c r="B18" t="s">
        <v>68</v>
      </c>
      <c r="C18" s="7"/>
      <c r="D18" s="5"/>
      <c r="F18" t="s">
        <v>35</v>
      </c>
      <c r="G18" s="19"/>
      <c r="H18" s="19"/>
      <c r="L18" s="6" t="s">
        <v>68</v>
      </c>
      <c r="M18" s="79">
        <v>262.55</v>
      </c>
      <c r="N18" s="79">
        <v>262.55</v>
      </c>
      <c r="O18" s="40">
        <v>722</v>
      </c>
      <c r="P18" s="40">
        <v>640</v>
      </c>
      <c r="Q18" s="40">
        <v>640</v>
      </c>
      <c r="R18" s="40">
        <v>640</v>
      </c>
      <c r="S18" s="13">
        <v>640</v>
      </c>
      <c r="T18" s="13">
        <v>381.38099999999997</v>
      </c>
      <c r="U18" s="40">
        <v>500.18099999999993</v>
      </c>
      <c r="V18" s="40">
        <v>500.18099999999993</v>
      </c>
      <c r="W18" s="13">
        <v>381.38099999999997</v>
      </c>
      <c r="X18" s="40">
        <v>256.49599999999998</v>
      </c>
      <c r="Y18" s="81">
        <v>472.5</v>
      </c>
      <c r="Z18" s="81">
        <v>472.5</v>
      </c>
      <c r="AA18" s="79">
        <v>640</v>
      </c>
      <c r="AB18" s="40">
        <v>786</v>
      </c>
      <c r="AC18" s="40">
        <v>223.04</v>
      </c>
      <c r="AD18" s="40">
        <v>640</v>
      </c>
      <c r="AE18" s="13">
        <v>684</v>
      </c>
      <c r="AF18" s="40">
        <v>256.49599999999998</v>
      </c>
      <c r="AG18" s="13"/>
      <c r="AH18" s="6" t="s">
        <v>68</v>
      </c>
      <c r="AI18" s="13">
        <f t="shared" si="1"/>
        <v>262.55</v>
      </c>
      <c r="AJ18" s="13">
        <f t="shared" si="2"/>
        <v>262.55</v>
      </c>
      <c r="AK18" s="13">
        <f t="shared" si="3"/>
        <v>722</v>
      </c>
      <c r="AL18" s="13">
        <f t="shared" si="4"/>
        <v>640</v>
      </c>
      <c r="AM18" s="13">
        <f t="shared" si="5"/>
        <v>640</v>
      </c>
      <c r="AN18" s="13">
        <f t="shared" si="6"/>
        <v>640</v>
      </c>
      <c r="AO18" s="13">
        <f t="shared" si="7"/>
        <v>640</v>
      </c>
      <c r="AP18" s="13">
        <f t="shared" si="8"/>
        <v>381.38099999999997</v>
      </c>
      <c r="AQ18" s="13">
        <f t="shared" si="9"/>
        <v>500.18099999999993</v>
      </c>
      <c r="AR18" s="13">
        <f t="shared" si="10"/>
        <v>500.18099999999993</v>
      </c>
      <c r="AS18" s="13">
        <f t="shared" si="11"/>
        <v>381.38099999999997</v>
      </c>
      <c r="AT18" s="13">
        <f t="shared" si="12"/>
        <v>256.49599999999998</v>
      </c>
      <c r="AU18" s="13">
        <f t="shared" si="13"/>
        <v>472.5</v>
      </c>
      <c r="AV18" s="13">
        <f t="shared" si="14"/>
        <v>472.5</v>
      </c>
      <c r="AW18" s="13">
        <f t="shared" si="15"/>
        <v>640</v>
      </c>
      <c r="AX18" s="13">
        <f t="shared" si="16"/>
        <v>786</v>
      </c>
      <c r="AY18" s="13">
        <f t="shared" si="17"/>
        <v>223.04</v>
      </c>
      <c r="AZ18" s="13">
        <f t="shared" si="18"/>
        <v>640</v>
      </c>
      <c r="BA18" s="13">
        <f t="shared" si="19"/>
        <v>684</v>
      </c>
      <c r="BB18" s="13">
        <f t="shared" si="0"/>
        <v>256.49599999999998</v>
      </c>
    </row>
    <row r="19" spans="1:54" x14ac:dyDescent="0.2">
      <c r="A19" s="12" t="s">
        <v>107</v>
      </c>
      <c r="B19" t="s">
        <v>136</v>
      </c>
      <c r="C19" s="7"/>
      <c r="D19" s="7"/>
      <c r="F19" t="s">
        <v>35</v>
      </c>
      <c r="G19" s="19"/>
      <c r="H19" s="19"/>
      <c r="L19" s="6" t="s">
        <v>136</v>
      </c>
      <c r="M19" s="79">
        <v>295</v>
      </c>
      <c r="N19" s="79">
        <v>295</v>
      </c>
      <c r="O19" s="40">
        <v>848</v>
      </c>
      <c r="P19" s="40">
        <v>768</v>
      </c>
      <c r="Q19" s="40">
        <v>768</v>
      </c>
      <c r="R19" s="40">
        <v>768</v>
      </c>
      <c r="S19" s="13">
        <v>768</v>
      </c>
      <c r="T19" s="13">
        <v>444.24599999999998</v>
      </c>
      <c r="U19" s="40">
        <v>583.803</v>
      </c>
      <c r="V19" s="40">
        <v>583.803</v>
      </c>
      <c r="W19" s="13">
        <v>444.24599999999998</v>
      </c>
      <c r="X19" s="40">
        <v>299.69</v>
      </c>
      <c r="Y19" s="81">
        <v>560.70000000000005</v>
      </c>
      <c r="Z19" s="81">
        <v>560.70000000000005</v>
      </c>
      <c r="AA19" s="79">
        <v>768</v>
      </c>
      <c r="AB19" s="40">
        <v>910</v>
      </c>
      <c r="AC19" s="40">
        <v>260.60000000000002</v>
      </c>
      <c r="AD19" s="40">
        <v>768</v>
      </c>
      <c r="AE19" s="13">
        <v>812</v>
      </c>
      <c r="AF19" s="40">
        <v>299.69</v>
      </c>
      <c r="AG19" s="13"/>
      <c r="AH19" s="6" t="s">
        <v>136</v>
      </c>
      <c r="AI19" s="13">
        <f t="shared" si="1"/>
        <v>295</v>
      </c>
      <c r="AJ19" s="13">
        <f t="shared" si="2"/>
        <v>295</v>
      </c>
      <c r="AK19" s="13">
        <f t="shared" si="3"/>
        <v>848</v>
      </c>
      <c r="AL19" s="13">
        <f t="shared" si="4"/>
        <v>768</v>
      </c>
      <c r="AM19" s="13">
        <f t="shared" si="5"/>
        <v>768</v>
      </c>
      <c r="AN19" s="13">
        <f t="shared" si="6"/>
        <v>768</v>
      </c>
      <c r="AO19" s="13">
        <f t="shared" si="7"/>
        <v>768</v>
      </c>
      <c r="AP19" s="13">
        <f t="shared" si="8"/>
        <v>444.24599999999998</v>
      </c>
      <c r="AQ19" s="13">
        <f t="shared" si="9"/>
        <v>583.803</v>
      </c>
      <c r="AR19" s="13">
        <f t="shared" si="10"/>
        <v>583.803</v>
      </c>
      <c r="AS19" s="13">
        <f t="shared" si="11"/>
        <v>444.24599999999998</v>
      </c>
      <c r="AT19" s="13">
        <f t="shared" si="12"/>
        <v>299.69</v>
      </c>
      <c r="AU19" s="13">
        <f t="shared" si="13"/>
        <v>560.70000000000005</v>
      </c>
      <c r="AV19" s="13">
        <f t="shared" si="14"/>
        <v>560.70000000000005</v>
      </c>
      <c r="AW19" s="13">
        <f t="shared" si="15"/>
        <v>768</v>
      </c>
      <c r="AX19" s="13">
        <f t="shared" si="16"/>
        <v>910</v>
      </c>
      <c r="AY19" s="13">
        <f t="shared" si="17"/>
        <v>260.60000000000002</v>
      </c>
      <c r="AZ19" s="13">
        <f t="shared" si="18"/>
        <v>768</v>
      </c>
      <c r="BA19" s="13">
        <f t="shared" si="19"/>
        <v>812</v>
      </c>
      <c r="BB19" s="13">
        <f t="shared" si="0"/>
        <v>299.69</v>
      </c>
    </row>
    <row r="20" spans="1:54" x14ac:dyDescent="0.2">
      <c r="A20" s="12" t="s">
        <v>107</v>
      </c>
      <c r="B20" t="s">
        <v>66</v>
      </c>
      <c r="C20" s="7"/>
      <c r="D20" s="7"/>
      <c r="F20" t="s">
        <v>35</v>
      </c>
      <c r="G20" s="19"/>
      <c r="H20" s="19"/>
      <c r="L20" s="6" t="s">
        <v>66</v>
      </c>
      <c r="M20" s="79">
        <v>159.30000000000001</v>
      </c>
      <c r="N20" s="79">
        <v>159.30000000000001</v>
      </c>
      <c r="O20" s="40">
        <v>340</v>
      </c>
      <c r="P20" s="40">
        <v>298</v>
      </c>
      <c r="Q20" s="40">
        <v>298</v>
      </c>
      <c r="R20" s="40">
        <v>298</v>
      </c>
      <c r="S20" s="13">
        <v>298</v>
      </c>
      <c r="T20" s="13">
        <v>333.33300000000003</v>
      </c>
      <c r="U20" s="40">
        <v>436.22699999999998</v>
      </c>
      <c r="V20" s="40">
        <v>436.22699999999998</v>
      </c>
      <c r="W20" s="13">
        <v>333.33300000000003</v>
      </c>
      <c r="X20" s="40">
        <v>224.43399999999997</v>
      </c>
      <c r="Y20" s="81">
        <v>300.3</v>
      </c>
      <c r="Z20" s="81">
        <v>300.3</v>
      </c>
      <c r="AA20" s="79">
        <v>298</v>
      </c>
      <c r="AB20" s="40">
        <v>398</v>
      </c>
      <c r="AC20" s="40">
        <v>195.16</v>
      </c>
      <c r="AD20" s="40">
        <v>298</v>
      </c>
      <c r="AE20" s="13">
        <v>342</v>
      </c>
      <c r="AF20" s="40">
        <v>224.43399999999997</v>
      </c>
      <c r="AG20" s="13"/>
      <c r="AH20" s="6" t="s">
        <v>66</v>
      </c>
      <c r="AI20" s="13">
        <f t="shared" si="1"/>
        <v>159.30000000000001</v>
      </c>
      <c r="AJ20" s="13">
        <f t="shared" si="2"/>
        <v>159.30000000000001</v>
      </c>
      <c r="AK20" s="13">
        <f t="shared" si="3"/>
        <v>340</v>
      </c>
      <c r="AL20" s="13">
        <f t="shared" si="4"/>
        <v>298</v>
      </c>
      <c r="AM20" s="13">
        <f t="shared" si="5"/>
        <v>298</v>
      </c>
      <c r="AN20" s="13">
        <f t="shared" si="6"/>
        <v>298</v>
      </c>
      <c r="AO20" s="13">
        <f t="shared" si="7"/>
        <v>298</v>
      </c>
      <c r="AP20" s="13">
        <f t="shared" si="8"/>
        <v>333.33300000000003</v>
      </c>
      <c r="AQ20" s="13">
        <f t="shared" si="9"/>
        <v>436.22699999999998</v>
      </c>
      <c r="AR20" s="13">
        <f t="shared" si="10"/>
        <v>436.22699999999998</v>
      </c>
      <c r="AS20" s="13">
        <f t="shared" si="11"/>
        <v>333.33300000000003</v>
      </c>
      <c r="AT20" s="13">
        <f t="shared" si="12"/>
        <v>224.43399999999997</v>
      </c>
      <c r="AU20" s="13">
        <f t="shared" si="13"/>
        <v>300.3</v>
      </c>
      <c r="AV20" s="13">
        <f t="shared" si="14"/>
        <v>300.3</v>
      </c>
      <c r="AW20" s="13">
        <f t="shared" si="15"/>
        <v>298</v>
      </c>
      <c r="AX20" s="13">
        <f t="shared" si="16"/>
        <v>398</v>
      </c>
      <c r="AY20" s="13">
        <f t="shared" si="17"/>
        <v>195.16</v>
      </c>
      <c r="AZ20" s="13">
        <f t="shared" si="18"/>
        <v>298</v>
      </c>
      <c r="BA20" s="13">
        <f t="shared" si="19"/>
        <v>342</v>
      </c>
      <c r="BB20" s="13">
        <f t="shared" si="0"/>
        <v>224.43399999999997</v>
      </c>
    </row>
    <row r="21" spans="1:54" x14ac:dyDescent="0.2">
      <c r="A21" s="12" t="s">
        <v>107</v>
      </c>
      <c r="B21" t="s">
        <v>8</v>
      </c>
      <c r="C21" s="7"/>
      <c r="D21" s="7"/>
      <c r="F21" t="s">
        <v>35</v>
      </c>
      <c r="G21" s="19"/>
      <c r="H21" s="19"/>
      <c r="L21" s="6" t="s">
        <v>8</v>
      </c>
      <c r="M21" s="79">
        <v>197.65</v>
      </c>
      <c r="N21" s="79">
        <v>197.65</v>
      </c>
      <c r="O21" s="40">
        <v>444</v>
      </c>
      <c r="P21" s="40">
        <v>448</v>
      </c>
      <c r="Q21" s="40">
        <v>448</v>
      </c>
      <c r="R21" s="40">
        <v>448</v>
      </c>
      <c r="S21" s="13">
        <v>448</v>
      </c>
      <c r="T21" s="13">
        <v>348.084</v>
      </c>
      <c r="U21" s="40">
        <v>455.89499999999998</v>
      </c>
      <c r="V21" s="40">
        <v>455.89499999999998</v>
      </c>
      <c r="W21" s="13">
        <v>348.084</v>
      </c>
      <c r="X21" s="40">
        <v>234.18599999999998</v>
      </c>
      <c r="Y21" s="81">
        <v>375.90000000000003</v>
      </c>
      <c r="Z21" s="81">
        <v>375.90000000000003</v>
      </c>
      <c r="AA21" s="79">
        <v>448</v>
      </c>
      <c r="AB21" s="40">
        <v>522</v>
      </c>
      <c r="AC21" s="40">
        <v>203.64</v>
      </c>
      <c r="AD21" s="40">
        <v>448</v>
      </c>
      <c r="AE21" s="13">
        <v>492</v>
      </c>
      <c r="AF21" s="40">
        <v>234.18599999999998</v>
      </c>
      <c r="AG21" s="13"/>
      <c r="AH21" s="6" t="s">
        <v>8</v>
      </c>
      <c r="AI21" s="13">
        <f t="shared" si="1"/>
        <v>197.65</v>
      </c>
      <c r="AJ21" s="13">
        <f t="shared" si="2"/>
        <v>197.65</v>
      </c>
      <c r="AK21" s="13">
        <f t="shared" si="3"/>
        <v>444</v>
      </c>
      <c r="AL21" s="13">
        <f t="shared" si="4"/>
        <v>448</v>
      </c>
      <c r="AM21" s="13">
        <f t="shared" si="5"/>
        <v>448</v>
      </c>
      <c r="AN21" s="13">
        <f t="shared" si="6"/>
        <v>448</v>
      </c>
      <c r="AO21" s="13">
        <f t="shared" si="7"/>
        <v>448</v>
      </c>
      <c r="AP21" s="13">
        <f t="shared" si="8"/>
        <v>348.084</v>
      </c>
      <c r="AQ21" s="13">
        <f t="shared" si="9"/>
        <v>455.89499999999998</v>
      </c>
      <c r="AR21" s="13">
        <f t="shared" si="10"/>
        <v>455.89499999999998</v>
      </c>
      <c r="AS21" s="13">
        <f t="shared" si="11"/>
        <v>348.084</v>
      </c>
      <c r="AT21" s="13">
        <f t="shared" si="12"/>
        <v>234.18599999999998</v>
      </c>
      <c r="AU21" s="13">
        <f t="shared" si="13"/>
        <v>375.90000000000003</v>
      </c>
      <c r="AV21" s="13">
        <f t="shared" si="14"/>
        <v>375.90000000000003</v>
      </c>
      <c r="AW21" s="13">
        <f t="shared" si="15"/>
        <v>448</v>
      </c>
      <c r="AX21" s="13">
        <f t="shared" si="16"/>
        <v>522</v>
      </c>
      <c r="AY21" s="13">
        <f t="shared" si="17"/>
        <v>203.64</v>
      </c>
      <c r="AZ21" s="13">
        <f t="shared" si="18"/>
        <v>448</v>
      </c>
      <c r="BA21" s="13">
        <f t="shared" si="19"/>
        <v>492</v>
      </c>
      <c r="BB21" s="13">
        <f t="shared" si="0"/>
        <v>234.18599999999998</v>
      </c>
    </row>
    <row r="22" spans="1:54" x14ac:dyDescent="0.2">
      <c r="A22" s="12" t="s">
        <v>107</v>
      </c>
      <c r="B22" t="s">
        <v>64</v>
      </c>
      <c r="C22" s="7"/>
      <c r="D22" s="5"/>
      <c r="F22" t="s">
        <v>35</v>
      </c>
      <c r="G22" s="19"/>
      <c r="H22" s="19"/>
      <c r="L22" s="6" t="s">
        <v>64</v>
      </c>
      <c r="M22" s="79">
        <v>277.3</v>
      </c>
      <c r="N22" s="79">
        <v>277.3</v>
      </c>
      <c r="O22" s="40">
        <v>590</v>
      </c>
      <c r="P22" s="40">
        <v>596</v>
      </c>
      <c r="Q22" s="40">
        <v>596</v>
      </c>
      <c r="R22" s="40">
        <v>596</v>
      </c>
      <c r="S22" s="13">
        <v>596</v>
      </c>
      <c r="T22" s="13">
        <v>377.685</v>
      </c>
      <c r="U22" s="40">
        <v>495.26400000000001</v>
      </c>
      <c r="V22" s="40">
        <v>495.26400000000001</v>
      </c>
      <c r="W22" s="13">
        <v>377.685</v>
      </c>
      <c r="X22" s="40">
        <v>253.68999999999997</v>
      </c>
      <c r="Y22" s="81">
        <v>522.9</v>
      </c>
      <c r="Z22" s="81">
        <v>522.9</v>
      </c>
      <c r="AA22" s="79">
        <v>596</v>
      </c>
      <c r="AB22" s="40">
        <v>646</v>
      </c>
      <c r="AC22" s="40">
        <v>220.6</v>
      </c>
      <c r="AD22" s="40">
        <v>596</v>
      </c>
      <c r="AE22" s="13">
        <v>640</v>
      </c>
      <c r="AF22" s="40">
        <v>253.68999999999997</v>
      </c>
      <c r="AG22" s="13"/>
      <c r="AH22" s="6" t="s">
        <v>64</v>
      </c>
      <c r="AI22" s="13">
        <f t="shared" si="1"/>
        <v>277.3</v>
      </c>
      <c r="AJ22" s="13">
        <f t="shared" si="2"/>
        <v>277.3</v>
      </c>
      <c r="AK22" s="13">
        <f t="shared" si="3"/>
        <v>590</v>
      </c>
      <c r="AL22" s="13">
        <f t="shared" si="4"/>
        <v>596</v>
      </c>
      <c r="AM22" s="13">
        <f t="shared" si="5"/>
        <v>596</v>
      </c>
      <c r="AN22" s="13">
        <f t="shared" si="6"/>
        <v>596</v>
      </c>
      <c r="AO22" s="13">
        <f t="shared" si="7"/>
        <v>596</v>
      </c>
      <c r="AP22" s="13">
        <f t="shared" si="8"/>
        <v>377.685</v>
      </c>
      <c r="AQ22" s="13">
        <f t="shared" si="9"/>
        <v>495.26400000000001</v>
      </c>
      <c r="AR22" s="13">
        <f t="shared" si="10"/>
        <v>495.26400000000001</v>
      </c>
      <c r="AS22" s="13">
        <f t="shared" si="11"/>
        <v>377.685</v>
      </c>
      <c r="AT22" s="13">
        <f t="shared" si="12"/>
        <v>253.68999999999997</v>
      </c>
      <c r="AU22" s="13">
        <f t="shared" si="13"/>
        <v>522.9</v>
      </c>
      <c r="AV22" s="13">
        <f t="shared" si="14"/>
        <v>522.9</v>
      </c>
      <c r="AW22" s="13">
        <f t="shared" si="15"/>
        <v>596</v>
      </c>
      <c r="AX22" s="13">
        <f t="shared" si="16"/>
        <v>646</v>
      </c>
      <c r="AY22" s="13">
        <f t="shared" si="17"/>
        <v>220.6</v>
      </c>
      <c r="AZ22" s="13">
        <f t="shared" si="18"/>
        <v>596</v>
      </c>
      <c r="BA22" s="13">
        <f t="shared" si="19"/>
        <v>640</v>
      </c>
      <c r="BB22" s="13">
        <f t="shared" si="0"/>
        <v>253.68999999999997</v>
      </c>
    </row>
    <row r="23" spans="1:54" x14ac:dyDescent="0.2">
      <c r="A23" s="12" t="s">
        <v>107</v>
      </c>
      <c r="B23" t="s">
        <v>45</v>
      </c>
      <c r="C23" s="7"/>
      <c r="D23" s="7"/>
      <c r="F23" t="s">
        <v>35</v>
      </c>
      <c r="G23" s="19"/>
      <c r="H23" s="19"/>
      <c r="L23" s="6" t="s">
        <v>45</v>
      </c>
      <c r="M23" s="79">
        <v>159.30000000000001</v>
      </c>
      <c r="N23" s="79">
        <v>159.30000000000001</v>
      </c>
      <c r="O23" s="40">
        <v>382</v>
      </c>
      <c r="P23" s="40">
        <v>342</v>
      </c>
      <c r="Q23" s="40">
        <v>342</v>
      </c>
      <c r="R23" s="40">
        <v>342</v>
      </c>
      <c r="S23" s="13">
        <v>342</v>
      </c>
      <c r="T23" s="13">
        <v>333.33300000000003</v>
      </c>
      <c r="U23" s="40">
        <v>436.22699999999998</v>
      </c>
      <c r="V23" s="40">
        <v>436.22699999999998</v>
      </c>
      <c r="W23" s="13">
        <v>333.33300000000003</v>
      </c>
      <c r="X23" s="40">
        <v>224.43399999999997</v>
      </c>
      <c r="Y23" s="81">
        <v>300.3</v>
      </c>
      <c r="Z23" s="81">
        <v>300.3</v>
      </c>
      <c r="AA23" s="79">
        <v>342</v>
      </c>
      <c r="AB23" s="40">
        <v>434</v>
      </c>
      <c r="AC23" s="40">
        <v>195.16</v>
      </c>
      <c r="AD23" s="40">
        <v>342</v>
      </c>
      <c r="AE23" s="13">
        <v>386</v>
      </c>
      <c r="AF23" s="40">
        <v>224.43399999999997</v>
      </c>
      <c r="AG23" s="13"/>
      <c r="AH23" s="6" t="s">
        <v>45</v>
      </c>
      <c r="AI23" s="13">
        <f t="shared" si="1"/>
        <v>159.30000000000001</v>
      </c>
      <c r="AJ23" s="13">
        <f t="shared" si="2"/>
        <v>159.30000000000001</v>
      </c>
      <c r="AK23" s="13">
        <f t="shared" si="3"/>
        <v>382</v>
      </c>
      <c r="AL23" s="13">
        <f t="shared" si="4"/>
        <v>342</v>
      </c>
      <c r="AM23" s="13">
        <f t="shared" si="5"/>
        <v>342</v>
      </c>
      <c r="AN23" s="13">
        <f t="shared" si="6"/>
        <v>342</v>
      </c>
      <c r="AO23" s="13">
        <f t="shared" si="7"/>
        <v>342</v>
      </c>
      <c r="AP23" s="13">
        <f t="shared" si="8"/>
        <v>333.33300000000003</v>
      </c>
      <c r="AQ23" s="13">
        <f t="shared" si="9"/>
        <v>436.22699999999998</v>
      </c>
      <c r="AR23" s="13">
        <f t="shared" si="10"/>
        <v>436.22699999999998</v>
      </c>
      <c r="AS23" s="13">
        <f t="shared" si="11"/>
        <v>333.33300000000003</v>
      </c>
      <c r="AT23" s="13">
        <f t="shared" si="12"/>
        <v>224.43399999999997</v>
      </c>
      <c r="AU23" s="13">
        <f t="shared" si="13"/>
        <v>300.3</v>
      </c>
      <c r="AV23" s="13">
        <f t="shared" si="14"/>
        <v>300.3</v>
      </c>
      <c r="AW23" s="13">
        <f t="shared" si="15"/>
        <v>342</v>
      </c>
      <c r="AX23" s="13">
        <f t="shared" si="16"/>
        <v>434</v>
      </c>
      <c r="AY23" s="13">
        <f t="shared" si="17"/>
        <v>195.16</v>
      </c>
      <c r="AZ23" s="13">
        <f t="shared" si="18"/>
        <v>342</v>
      </c>
      <c r="BA23" s="13">
        <f t="shared" si="19"/>
        <v>386</v>
      </c>
      <c r="BB23" s="13">
        <f t="shared" si="0"/>
        <v>224.43399999999997</v>
      </c>
    </row>
    <row r="24" spans="1:54" x14ac:dyDescent="0.2">
      <c r="A24" s="12" t="s">
        <v>107</v>
      </c>
      <c r="B24" t="s">
        <v>12</v>
      </c>
      <c r="C24" s="7"/>
      <c r="D24" s="7"/>
      <c r="F24" t="s">
        <v>35</v>
      </c>
      <c r="G24" s="19"/>
      <c r="H24" s="19"/>
      <c r="L24" s="6" t="s">
        <v>12</v>
      </c>
      <c r="M24" s="79">
        <v>197.65</v>
      </c>
      <c r="N24" s="79">
        <v>197.65</v>
      </c>
      <c r="O24" s="40">
        <v>506</v>
      </c>
      <c r="P24" s="40">
        <v>512</v>
      </c>
      <c r="Q24" s="40">
        <v>512</v>
      </c>
      <c r="R24" s="40">
        <v>512</v>
      </c>
      <c r="S24" s="13">
        <v>512</v>
      </c>
      <c r="T24" s="13">
        <v>348.084</v>
      </c>
      <c r="U24" s="40">
        <v>455.89499999999998</v>
      </c>
      <c r="V24" s="40">
        <v>455.89499999999998</v>
      </c>
      <c r="W24" s="13">
        <v>348.084</v>
      </c>
      <c r="X24" s="40">
        <v>234.18599999999998</v>
      </c>
      <c r="Y24" s="81">
        <v>375.90000000000003</v>
      </c>
      <c r="Z24" s="81">
        <v>375.90000000000003</v>
      </c>
      <c r="AA24" s="79">
        <v>512</v>
      </c>
      <c r="AB24" s="40">
        <v>576</v>
      </c>
      <c r="AC24" s="40">
        <v>203.64</v>
      </c>
      <c r="AD24" s="40">
        <v>512</v>
      </c>
      <c r="AE24" s="13">
        <v>556</v>
      </c>
      <c r="AF24" s="40">
        <v>234.18599999999998</v>
      </c>
      <c r="AG24" s="13"/>
      <c r="AH24" s="6" t="s">
        <v>12</v>
      </c>
      <c r="AI24" s="13">
        <f t="shared" si="1"/>
        <v>197.65</v>
      </c>
      <c r="AJ24" s="13">
        <f t="shared" si="2"/>
        <v>197.65</v>
      </c>
      <c r="AK24" s="13">
        <f t="shared" si="3"/>
        <v>506</v>
      </c>
      <c r="AL24" s="13">
        <f t="shared" si="4"/>
        <v>512</v>
      </c>
      <c r="AM24" s="13">
        <f t="shared" si="5"/>
        <v>512</v>
      </c>
      <c r="AN24" s="13">
        <f t="shared" si="6"/>
        <v>512</v>
      </c>
      <c r="AO24" s="13">
        <f t="shared" si="7"/>
        <v>512</v>
      </c>
      <c r="AP24" s="13">
        <f t="shared" si="8"/>
        <v>348.084</v>
      </c>
      <c r="AQ24" s="13">
        <f t="shared" si="9"/>
        <v>455.89499999999998</v>
      </c>
      <c r="AR24" s="13">
        <f t="shared" si="10"/>
        <v>455.89499999999998</v>
      </c>
      <c r="AS24" s="13">
        <f t="shared" si="11"/>
        <v>348.084</v>
      </c>
      <c r="AT24" s="13">
        <f t="shared" si="12"/>
        <v>234.18599999999998</v>
      </c>
      <c r="AU24" s="13">
        <f t="shared" si="13"/>
        <v>375.90000000000003</v>
      </c>
      <c r="AV24" s="13">
        <f t="shared" si="14"/>
        <v>375.90000000000003</v>
      </c>
      <c r="AW24" s="13">
        <f t="shared" si="15"/>
        <v>512</v>
      </c>
      <c r="AX24" s="13">
        <f t="shared" si="16"/>
        <v>576</v>
      </c>
      <c r="AY24" s="13">
        <f t="shared" si="17"/>
        <v>203.64</v>
      </c>
      <c r="AZ24" s="13">
        <f t="shared" si="18"/>
        <v>512</v>
      </c>
      <c r="BA24" s="13">
        <f t="shared" si="19"/>
        <v>556</v>
      </c>
      <c r="BB24" s="13">
        <f t="shared" si="0"/>
        <v>234.18599999999998</v>
      </c>
    </row>
    <row r="25" spans="1:54" x14ac:dyDescent="0.2">
      <c r="A25" s="12" t="s">
        <v>107</v>
      </c>
      <c r="B25" t="s">
        <v>65</v>
      </c>
      <c r="C25" s="7"/>
      <c r="D25" s="5"/>
      <c r="F25" t="s">
        <v>35</v>
      </c>
      <c r="G25" s="19"/>
      <c r="H25" s="19"/>
      <c r="L25" s="6" t="s">
        <v>65</v>
      </c>
      <c r="M25" s="79">
        <v>277.3</v>
      </c>
      <c r="N25" s="79">
        <v>277.3</v>
      </c>
      <c r="O25" s="40">
        <v>676</v>
      </c>
      <c r="P25" s="40">
        <v>682</v>
      </c>
      <c r="Q25" s="40">
        <v>682</v>
      </c>
      <c r="R25" s="40">
        <v>682</v>
      </c>
      <c r="S25" s="13">
        <v>682</v>
      </c>
      <c r="T25" s="13">
        <v>377.685</v>
      </c>
      <c r="U25" s="40">
        <v>495.26400000000001</v>
      </c>
      <c r="V25" s="40">
        <v>495.26400000000001</v>
      </c>
      <c r="W25" s="13">
        <v>377.685</v>
      </c>
      <c r="X25" s="40">
        <v>253.68999999999997</v>
      </c>
      <c r="Y25" s="81">
        <v>522.9</v>
      </c>
      <c r="Z25" s="81">
        <v>522.9</v>
      </c>
      <c r="AA25" s="79">
        <v>682</v>
      </c>
      <c r="AB25" s="40">
        <v>718</v>
      </c>
      <c r="AC25" s="40">
        <v>220.6</v>
      </c>
      <c r="AD25" s="40">
        <v>682</v>
      </c>
      <c r="AE25" s="13">
        <v>726</v>
      </c>
      <c r="AF25" s="40">
        <v>253.68999999999997</v>
      </c>
      <c r="AG25" s="13"/>
      <c r="AH25" s="6" t="s">
        <v>65</v>
      </c>
      <c r="AI25" s="13">
        <f t="shared" si="1"/>
        <v>277.3</v>
      </c>
      <c r="AJ25" s="13">
        <f t="shared" si="2"/>
        <v>277.3</v>
      </c>
      <c r="AK25" s="13">
        <f t="shared" si="3"/>
        <v>676</v>
      </c>
      <c r="AL25" s="13">
        <f t="shared" si="4"/>
        <v>682</v>
      </c>
      <c r="AM25" s="13">
        <f t="shared" si="5"/>
        <v>682</v>
      </c>
      <c r="AN25" s="13">
        <f t="shared" si="6"/>
        <v>682</v>
      </c>
      <c r="AO25" s="13">
        <f t="shared" si="7"/>
        <v>682</v>
      </c>
      <c r="AP25" s="13">
        <f t="shared" si="8"/>
        <v>377.685</v>
      </c>
      <c r="AQ25" s="13">
        <f t="shared" si="9"/>
        <v>495.26400000000001</v>
      </c>
      <c r="AR25" s="13">
        <f t="shared" si="10"/>
        <v>495.26400000000001</v>
      </c>
      <c r="AS25" s="13">
        <f t="shared" si="11"/>
        <v>377.685</v>
      </c>
      <c r="AT25" s="13">
        <f t="shared" si="12"/>
        <v>253.68999999999997</v>
      </c>
      <c r="AU25" s="13">
        <f t="shared" si="13"/>
        <v>522.9</v>
      </c>
      <c r="AV25" s="13">
        <f t="shared" si="14"/>
        <v>522.9</v>
      </c>
      <c r="AW25" s="13">
        <f t="shared" si="15"/>
        <v>682</v>
      </c>
      <c r="AX25" s="13">
        <f t="shared" si="16"/>
        <v>718</v>
      </c>
      <c r="AY25" s="13">
        <f t="shared" si="17"/>
        <v>220.6</v>
      </c>
      <c r="AZ25" s="13">
        <f t="shared" si="18"/>
        <v>682</v>
      </c>
      <c r="BA25" s="13">
        <f t="shared" si="19"/>
        <v>726</v>
      </c>
      <c r="BB25" s="13">
        <f t="shared" si="0"/>
        <v>253.68999999999997</v>
      </c>
    </row>
    <row r="26" spans="1:54" x14ac:dyDescent="0.2">
      <c r="A26" s="12" t="s">
        <v>107</v>
      </c>
      <c r="B26" t="s">
        <v>69</v>
      </c>
      <c r="C26" s="7"/>
      <c r="D26" s="5"/>
      <c r="F26" t="s">
        <v>35</v>
      </c>
      <c r="G26" s="19"/>
      <c r="H26" s="19"/>
      <c r="L26" s="6" t="s">
        <v>69</v>
      </c>
      <c r="M26" s="79">
        <v>330.40000000000003</v>
      </c>
      <c r="N26" s="79">
        <v>330.40000000000003</v>
      </c>
      <c r="O26" s="40">
        <v>888</v>
      </c>
      <c r="P26" s="40">
        <v>852</v>
      </c>
      <c r="Q26" s="40">
        <v>852</v>
      </c>
      <c r="R26" s="40">
        <v>852</v>
      </c>
      <c r="S26" s="13">
        <v>852</v>
      </c>
      <c r="T26" s="13">
        <v>403.55700000000002</v>
      </c>
      <c r="U26" s="40">
        <v>529.68299999999999</v>
      </c>
      <c r="V26" s="40">
        <v>529.68299999999999</v>
      </c>
      <c r="W26" s="13">
        <v>403.55700000000002</v>
      </c>
      <c r="X26" s="40">
        <v>271.81400000000002</v>
      </c>
      <c r="Y26" s="81">
        <v>627.9</v>
      </c>
      <c r="Z26" s="81">
        <v>627.9</v>
      </c>
      <c r="AA26" s="79">
        <v>852</v>
      </c>
      <c r="AB26" s="40">
        <v>992</v>
      </c>
      <c r="AC26" s="40">
        <v>236.36</v>
      </c>
      <c r="AD26" s="40">
        <v>852</v>
      </c>
      <c r="AE26" s="13">
        <v>896</v>
      </c>
      <c r="AF26" s="40">
        <v>271.81400000000002</v>
      </c>
      <c r="AG26" s="13"/>
      <c r="AH26" s="6" t="s">
        <v>69</v>
      </c>
      <c r="AI26" s="13">
        <f t="shared" si="1"/>
        <v>330.40000000000003</v>
      </c>
      <c r="AJ26" s="13">
        <f t="shared" si="2"/>
        <v>330.40000000000003</v>
      </c>
      <c r="AK26" s="13">
        <f t="shared" si="3"/>
        <v>888</v>
      </c>
      <c r="AL26" s="13">
        <f t="shared" si="4"/>
        <v>852</v>
      </c>
      <c r="AM26" s="13">
        <f t="shared" si="5"/>
        <v>852</v>
      </c>
      <c r="AN26" s="13">
        <f t="shared" si="6"/>
        <v>852</v>
      </c>
      <c r="AO26" s="13">
        <f t="shared" si="7"/>
        <v>852</v>
      </c>
      <c r="AP26" s="13">
        <f t="shared" si="8"/>
        <v>403.55700000000002</v>
      </c>
      <c r="AQ26" s="13">
        <f t="shared" si="9"/>
        <v>529.68299999999999</v>
      </c>
      <c r="AR26" s="13">
        <f t="shared" si="10"/>
        <v>529.68299999999999</v>
      </c>
      <c r="AS26" s="13">
        <f t="shared" si="11"/>
        <v>403.55700000000002</v>
      </c>
      <c r="AT26" s="13">
        <f t="shared" si="12"/>
        <v>271.81400000000002</v>
      </c>
      <c r="AU26" s="13">
        <f t="shared" si="13"/>
        <v>627.9</v>
      </c>
      <c r="AV26" s="13">
        <f t="shared" si="14"/>
        <v>627.9</v>
      </c>
      <c r="AW26" s="13">
        <f t="shared" si="15"/>
        <v>852</v>
      </c>
      <c r="AX26" s="13">
        <f t="shared" si="16"/>
        <v>992</v>
      </c>
      <c r="AY26" s="13">
        <f t="shared" si="17"/>
        <v>236.36</v>
      </c>
      <c r="AZ26" s="13">
        <f t="shared" si="18"/>
        <v>852</v>
      </c>
      <c r="BA26" s="13">
        <f t="shared" si="19"/>
        <v>896</v>
      </c>
      <c r="BB26" s="13">
        <f t="shared" si="0"/>
        <v>271.81400000000002</v>
      </c>
    </row>
    <row r="27" spans="1:54" x14ac:dyDescent="0.2">
      <c r="A27" s="12" t="s">
        <v>107</v>
      </c>
      <c r="B27" t="s">
        <v>71</v>
      </c>
      <c r="C27" s="7"/>
      <c r="D27" s="7"/>
      <c r="F27" t="s">
        <v>35</v>
      </c>
      <c r="G27" s="19"/>
      <c r="H27" s="19"/>
      <c r="L27" s="6" t="s">
        <v>71</v>
      </c>
      <c r="M27" s="79">
        <v>392.35</v>
      </c>
      <c r="N27" s="79">
        <v>392.35</v>
      </c>
      <c r="O27" s="40">
        <v>1056</v>
      </c>
      <c r="P27" s="40">
        <v>1024</v>
      </c>
      <c r="Q27" s="40">
        <v>1024</v>
      </c>
      <c r="R27" s="40">
        <v>1024</v>
      </c>
      <c r="S27" s="13">
        <v>1024</v>
      </c>
      <c r="T27" s="13">
        <v>466.42199999999997</v>
      </c>
      <c r="U27" s="40">
        <v>613.30499999999995</v>
      </c>
      <c r="V27" s="40">
        <v>613.30499999999995</v>
      </c>
      <c r="W27" s="13">
        <v>466.42199999999997</v>
      </c>
      <c r="X27" s="40">
        <v>313.62799999999999</v>
      </c>
      <c r="Y27" s="81">
        <v>747.6</v>
      </c>
      <c r="Z27" s="81">
        <v>747.6</v>
      </c>
      <c r="AA27" s="79">
        <v>1024</v>
      </c>
      <c r="AB27" s="40">
        <v>1160</v>
      </c>
      <c r="AC27" s="40">
        <v>272.72000000000003</v>
      </c>
      <c r="AD27" s="40">
        <v>1024</v>
      </c>
      <c r="AE27" s="13">
        <v>1068</v>
      </c>
      <c r="AF27" s="40">
        <v>313.62799999999999</v>
      </c>
      <c r="AG27" s="13"/>
      <c r="AH27" s="6" t="s">
        <v>71</v>
      </c>
      <c r="AI27" s="13">
        <f t="shared" si="1"/>
        <v>392.35</v>
      </c>
      <c r="AJ27" s="13">
        <f t="shared" si="2"/>
        <v>392.35</v>
      </c>
      <c r="AK27" s="13">
        <f t="shared" si="3"/>
        <v>1056</v>
      </c>
      <c r="AL27" s="13">
        <f t="shared" si="4"/>
        <v>1024</v>
      </c>
      <c r="AM27" s="13">
        <f t="shared" si="5"/>
        <v>1024</v>
      </c>
      <c r="AN27" s="13">
        <f t="shared" si="6"/>
        <v>1024</v>
      </c>
      <c r="AO27" s="13">
        <f t="shared" si="7"/>
        <v>1024</v>
      </c>
      <c r="AP27" s="13">
        <f t="shared" si="8"/>
        <v>466.42199999999997</v>
      </c>
      <c r="AQ27" s="13">
        <f t="shared" si="9"/>
        <v>613.30499999999995</v>
      </c>
      <c r="AR27" s="13">
        <f t="shared" si="10"/>
        <v>613.30499999999995</v>
      </c>
      <c r="AS27" s="13">
        <f t="shared" si="11"/>
        <v>466.42199999999997</v>
      </c>
      <c r="AT27" s="13">
        <f t="shared" si="12"/>
        <v>313.62799999999999</v>
      </c>
      <c r="AU27" s="13">
        <f t="shared" si="13"/>
        <v>747.6</v>
      </c>
      <c r="AV27" s="13">
        <f t="shared" si="14"/>
        <v>747.6</v>
      </c>
      <c r="AW27" s="13">
        <f t="shared" si="15"/>
        <v>1024</v>
      </c>
      <c r="AX27" s="13">
        <f t="shared" si="16"/>
        <v>1160</v>
      </c>
      <c r="AY27" s="13">
        <f t="shared" si="17"/>
        <v>272.72000000000003</v>
      </c>
      <c r="AZ27" s="13">
        <f t="shared" si="18"/>
        <v>1024</v>
      </c>
      <c r="BA27" s="13">
        <f t="shared" si="19"/>
        <v>1068</v>
      </c>
      <c r="BB27" s="13">
        <f t="shared" si="0"/>
        <v>313.62799999999999</v>
      </c>
    </row>
    <row r="28" spans="1:54" x14ac:dyDescent="0.2">
      <c r="A28" s="12" t="s">
        <v>107</v>
      </c>
      <c r="B28" t="s">
        <v>106</v>
      </c>
      <c r="C28" s="7"/>
      <c r="D28" s="5"/>
      <c r="F28" t="s">
        <v>144</v>
      </c>
      <c r="G28" s="19"/>
      <c r="H28" s="19"/>
      <c r="L28" s="6" t="s">
        <v>106</v>
      </c>
      <c r="M28" s="79">
        <v>103.25</v>
      </c>
      <c r="N28" s="79">
        <v>103.25</v>
      </c>
      <c r="O28" s="40">
        <v>318</v>
      </c>
      <c r="P28" s="40">
        <v>278</v>
      </c>
      <c r="Q28" s="40">
        <v>278</v>
      </c>
      <c r="R28" s="40">
        <v>278</v>
      </c>
      <c r="S28" s="13">
        <v>278</v>
      </c>
      <c r="T28" s="13">
        <v>314.82</v>
      </c>
      <c r="U28" s="40">
        <v>411.64199999999994</v>
      </c>
      <c r="V28" s="40">
        <v>411.64199999999994</v>
      </c>
      <c r="W28" s="13">
        <v>314.82</v>
      </c>
      <c r="X28" s="40">
        <v>211.876</v>
      </c>
      <c r="Y28" s="81">
        <v>189</v>
      </c>
      <c r="Z28" s="81">
        <v>189</v>
      </c>
      <c r="AA28" s="79">
        <v>278</v>
      </c>
      <c r="AB28" s="40">
        <v>380</v>
      </c>
      <c r="AC28" s="40">
        <v>184.24</v>
      </c>
      <c r="AD28" s="40">
        <v>278</v>
      </c>
      <c r="AE28" s="13">
        <v>322</v>
      </c>
      <c r="AF28" s="40">
        <v>211.876</v>
      </c>
      <c r="AG28" s="13"/>
      <c r="AH28" s="6" t="s">
        <v>106</v>
      </c>
      <c r="AI28" s="13">
        <f t="shared" si="1"/>
        <v>103.25</v>
      </c>
      <c r="AJ28" s="13">
        <f t="shared" si="2"/>
        <v>103.25</v>
      </c>
      <c r="AK28" s="13">
        <f t="shared" si="3"/>
        <v>318</v>
      </c>
      <c r="AL28" s="13">
        <f t="shared" si="4"/>
        <v>278</v>
      </c>
      <c r="AM28" s="13">
        <f t="shared" si="5"/>
        <v>278</v>
      </c>
      <c r="AN28" s="13">
        <f t="shared" si="6"/>
        <v>278</v>
      </c>
      <c r="AO28" s="13">
        <f t="shared" si="7"/>
        <v>278</v>
      </c>
      <c r="AP28" s="13">
        <f t="shared" si="8"/>
        <v>314.82</v>
      </c>
      <c r="AQ28" s="13">
        <f t="shared" si="9"/>
        <v>411.64199999999994</v>
      </c>
      <c r="AR28" s="13">
        <f t="shared" si="10"/>
        <v>411.64199999999994</v>
      </c>
      <c r="AS28" s="13">
        <f t="shared" si="11"/>
        <v>314.82</v>
      </c>
      <c r="AT28" s="13">
        <f t="shared" si="12"/>
        <v>211.876</v>
      </c>
      <c r="AU28" s="13">
        <f t="shared" si="13"/>
        <v>189</v>
      </c>
      <c r="AV28" s="13">
        <f t="shared" si="14"/>
        <v>189</v>
      </c>
      <c r="AW28" s="13">
        <f t="shared" si="15"/>
        <v>278</v>
      </c>
      <c r="AX28" s="13">
        <f t="shared" si="16"/>
        <v>380</v>
      </c>
      <c r="AY28" s="13">
        <f t="shared" si="17"/>
        <v>184.24</v>
      </c>
      <c r="AZ28" s="13">
        <f t="shared" si="18"/>
        <v>278</v>
      </c>
      <c r="BA28" s="13">
        <f t="shared" si="19"/>
        <v>322</v>
      </c>
      <c r="BB28" s="13">
        <f t="shared" si="0"/>
        <v>211.876</v>
      </c>
    </row>
    <row r="29" spans="1:54" x14ac:dyDescent="0.2">
      <c r="B29" t="s">
        <v>151</v>
      </c>
      <c r="C29" s="7"/>
      <c r="D29" s="5"/>
      <c r="F29" t="s">
        <v>164</v>
      </c>
      <c r="G29" s="19"/>
      <c r="H29" s="19"/>
      <c r="I29" s="18"/>
      <c r="L29" s="6" t="s">
        <v>151</v>
      </c>
      <c r="M29" s="79"/>
      <c r="N29" s="81"/>
      <c r="O29" s="40">
        <v>0</v>
      </c>
      <c r="P29" s="40"/>
      <c r="Q29" s="40">
        <v>282</v>
      </c>
      <c r="R29" s="40">
        <v>282</v>
      </c>
      <c r="S29" s="13"/>
      <c r="T29" s="13"/>
      <c r="U29" s="40"/>
      <c r="V29" s="40"/>
      <c r="W29" s="13"/>
      <c r="X29" s="40"/>
      <c r="Y29" s="81">
        <v>235.20000000000002</v>
      </c>
      <c r="Z29" s="81">
        <v>235.20000000000002</v>
      </c>
      <c r="AA29" s="79">
        <v>282</v>
      </c>
      <c r="AB29" s="40">
        <v>282</v>
      </c>
      <c r="AC29" s="40"/>
      <c r="AD29" s="40"/>
      <c r="AF29" s="40"/>
      <c r="AG29" s="13"/>
      <c r="AH29" s="6" t="s">
        <v>151</v>
      </c>
      <c r="AI29" s="13"/>
      <c r="AJ29" s="13"/>
      <c r="AK29" s="13">
        <f t="shared" si="3"/>
        <v>0</v>
      </c>
      <c r="AL29" s="13"/>
      <c r="AM29" s="13">
        <f t="shared" si="5"/>
        <v>282</v>
      </c>
      <c r="AN29" s="13">
        <f t="shared" si="6"/>
        <v>282</v>
      </c>
      <c r="AO29" s="13"/>
      <c r="AP29" s="13"/>
      <c r="AQ29" s="13"/>
      <c r="AR29" s="13"/>
      <c r="AS29" s="13"/>
      <c r="AT29" s="13"/>
      <c r="AU29" s="13">
        <f t="shared" si="13"/>
        <v>235.20000000000002</v>
      </c>
      <c r="AV29" s="13">
        <f t="shared" si="14"/>
        <v>235.20000000000002</v>
      </c>
      <c r="AW29" s="13">
        <f t="shared" si="15"/>
        <v>282</v>
      </c>
      <c r="AX29" s="13">
        <f t="shared" si="16"/>
        <v>282</v>
      </c>
      <c r="AY29" s="13"/>
      <c r="AZ29" s="13"/>
      <c r="BA29" s="13"/>
      <c r="BB29" s="13"/>
    </row>
    <row r="30" spans="1:54" x14ac:dyDescent="0.2">
      <c r="B30" t="s">
        <v>152</v>
      </c>
      <c r="C30" s="7"/>
      <c r="D30" s="5"/>
      <c r="F30" t="s">
        <v>164</v>
      </c>
      <c r="G30" s="19"/>
      <c r="H30" s="19"/>
      <c r="I30" s="18"/>
      <c r="L30" s="6" t="s">
        <v>152</v>
      </c>
      <c r="M30" s="79"/>
      <c r="N30" s="81"/>
      <c r="O30" s="40">
        <v>0</v>
      </c>
      <c r="P30" s="40"/>
      <c r="Q30" s="40">
        <v>378</v>
      </c>
      <c r="R30" s="40">
        <v>378</v>
      </c>
      <c r="S30" s="13"/>
      <c r="T30" s="13"/>
      <c r="U30" s="40"/>
      <c r="V30" s="40"/>
      <c r="W30" s="13"/>
      <c r="X30" s="40"/>
      <c r="Y30" s="81">
        <v>329.7</v>
      </c>
      <c r="Z30" s="81">
        <v>329.7</v>
      </c>
      <c r="AA30" s="79">
        <v>378</v>
      </c>
      <c r="AB30" s="40">
        <v>378</v>
      </c>
      <c r="AC30" s="40"/>
      <c r="AD30" s="40"/>
      <c r="AF30" s="40"/>
      <c r="AG30" s="13"/>
      <c r="AH30" s="6" t="s">
        <v>152</v>
      </c>
      <c r="AI30" s="13"/>
      <c r="AJ30" s="13"/>
      <c r="AK30" s="13">
        <f t="shared" si="3"/>
        <v>0</v>
      </c>
      <c r="AL30" s="13"/>
      <c r="AM30" s="13">
        <f t="shared" si="5"/>
        <v>378</v>
      </c>
      <c r="AN30" s="13">
        <f t="shared" si="6"/>
        <v>378</v>
      </c>
      <c r="AO30" s="13"/>
      <c r="AP30" s="13"/>
      <c r="AQ30" s="13"/>
      <c r="AR30" s="13"/>
      <c r="AS30" s="13"/>
      <c r="AT30" s="13"/>
      <c r="AU30" s="13">
        <f t="shared" si="13"/>
        <v>329.7</v>
      </c>
      <c r="AV30" s="13">
        <f t="shared" si="14"/>
        <v>329.7</v>
      </c>
      <c r="AW30" s="13">
        <f t="shared" si="15"/>
        <v>378</v>
      </c>
      <c r="AX30" s="13">
        <f t="shared" si="16"/>
        <v>378</v>
      </c>
      <c r="AY30" s="13"/>
      <c r="AZ30" s="13"/>
      <c r="BA30" s="13"/>
      <c r="BB30" s="13"/>
    </row>
    <row r="31" spans="1:54" x14ac:dyDescent="0.2">
      <c r="B31" t="s">
        <v>153</v>
      </c>
      <c r="C31" s="7"/>
      <c r="D31" s="5"/>
      <c r="F31" t="s">
        <v>164</v>
      </c>
      <c r="G31" s="19"/>
      <c r="H31" s="19"/>
      <c r="I31" s="18"/>
      <c r="L31" s="6" t="s">
        <v>153</v>
      </c>
      <c r="M31" s="79"/>
      <c r="N31" s="81"/>
      <c r="O31" s="40">
        <v>0</v>
      </c>
      <c r="P31" s="40"/>
      <c r="Q31" s="40">
        <v>340</v>
      </c>
      <c r="R31" s="40">
        <v>340</v>
      </c>
      <c r="S31" s="13"/>
      <c r="T31" s="13"/>
      <c r="U31" s="40"/>
      <c r="V31" s="40"/>
      <c r="W31" s="13"/>
      <c r="X31" s="40"/>
      <c r="Y31" s="81">
        <v>338.1</v>
      </c>
      <c r="Z31" s="81">
        <v>338.1</v>
      </c>
      <c r="AA31" s="79">
        <v>340</v>
      </c>
      <c r="AB31" s="40">
        <v>340</v>
      </c>
      <c r="AC31" s="40"/>
      <c r="AD31" s="40"/>
      <c r="AF31" s="40"/>
      <c r="AG31" s="13"/>
      <c r="AH31" s="6" t="s">
        <v>153</v>
      </c>
      <c r="AI31" s="13"/>
      <c r="AJ31" s="13"/>
      <c r="AK31" s="13">
        <f t="shared" si="3"/>
        <v>0</v>
      </c>
      <c r="AL31" s="13"/>
      <c r="AM31" s="13">
        <f t="shared" si="5"/>
        <v>340</v>
      </c>
      <c r="AN31" s="13">
        <f t="shared" si="6"/>
        <v>340</v>
      </c>
      <c r="AO31" s="13"/>
      <c r="AP31" s="13"/>
      <c r="AQ31" s="13"/>
      <c r="AR31" s="13"/>
      <c r="AS31" s="13"/>
      <c r="AT31" s="13"/>
      <c r="AU31" s="13">
        <f t="shared" si="13"/>
        <v>338.1</v>
      </c>
      <c r="AV31" s="13">
        <f t="shared" si="14"/>
        <v>338.1</v>
      </c>
      <c r="AW31" s="13">
        <f t="shared" si="15"/>
        <v>340</v>
      </c>
      <c r="AX31" s="13">
        <f t="shared" si="16"/>
        <v>340</v>
      </c>
      <c r="AY31" s="13"/>
      <c r="AZ31" s="13"/>
      <c r="BA31" s="13"/>
      <c r="BB31" s="13"/>
    </row>
    <row r="32" spans="1:54" x14ac:dyDescent="0.2">
      <c r="B32" t="s">
        <v>154</v>
      </c>
      <c r="C32" s="7"/>
      <c r="D32" s="5"/>
      <c r="F32" t="s">
        <v>164</v>
      </c>
      <c r="G32" s="19"/>
      <c r="H32" s="19"/>
      <c r="I32" s="18"/>
      <c r="L32" s="6" t="s">
        <v>154</v>
      </c>
      <c r="M32" s="79"/>
      <c r="N32" s="81"/>
      <c r="O32" s="40">
        <v>0</v>
      </c>
      <c r="P32" s="40"/>
      <c r="Q32" s="40">
        <v>452</v>
      </c>
      <c r="R32" s="40">
        <v>452</v>
      </c>
      <c r="S32" s="13"/>
      <c r="T32" s="13"/>
      <c r="U32" s="40"/>
      <c r="V32" s="40"/>
      <c r="W32" s="13"/>
      <c r="X32" s="40"/>
      <c r="Y32" s="81">
        <v>394.8</v>
      </c>
      <c r="Z32" s="81">
        <v>394.8</v>
      </c>
      <c r="AA32" s="79">
        <v>452</v>
      </c>
      <c r="AB32" s="40">
        <v>452</v>
      </c>
      <c r="AC32" s="40"/>
      <c r="AD32" s="40"/>
      <c r="AF32" s="40"/>
      <c r="AG32" s="13"/>
      <c r="AH32" s="6" t="s">
        <v>154</v>
      </c>
      <c r="AI32" s="13"/>
      <c r="AJ32" s="13"/>
      <c r="AK32" s="13">
        <f t="shared" si="3"/>
        <v>0</v>
      </c>
      <c r="AL32" s="13"/>
      <c r="AM32" s="13">
        <f t="shared" si="5"/>
        <v>452</v>
      </c>
      <c r="AN32" s="13">
        <f t="shared" si="6"/>
        <v>452</v>
      </c>
      <c r="AO32" s="13"/>
      <c r="AP32" s="13"/>
      <c r="AQ32" s="13"/>
      <c r="AR32" s="13"/>
      <c r="AS32" s="13"/>
      <c r="AT32" s="13"/>
      <c r="AU32" s="13">
        <f t="shared" si="13"/>
        <v>394.8</v>
      </c>
      <c r="AV32" s="13">
        <f t="shared" si="14"/>
        <v>394.8</v>
      </c>
      <c r="AW32" s="13">
        <f t="shared" si="15"/>
        <v>452</v>
      </c>
      <c r="AX32" s="13">
        <f t="shared" si="16"/>
        <v>452</v>
      </c>
      <c r="AY32" s="13"/>
      <c r="AZ32" s="13"/>
      <c r="BA32" s="13"/>
      <c r="BB32" s="13"/>
    </row>
    <row r="33" spans="1:54" x14ac:dyDescent="0.2">
      <c r="B33" s="1" t="s">
        <v>1</v>
      </c>
      <c r="C33" s="3"/>
      <c r="D33" s="3"/>
      <c r="E33" s="3"/>
      <c r="F33" s="3"/>
      <c r="G33" s="8"/>
      <c r="H33" s="8"/>
      <c r="L33" s="35" t="s">
        <v>1</v>
      </c>
      <c r="M33" s="79"/>
      <c r="N33" s="81"/>
      <c r="O33" s="40">
        <v>0</v>
      </c>
      <c r="P33" s="40"/>
      <c r="Q33" s="40"/>
      <c r="R33" s="40"/>
      <c r="S33" s="13"/>
      <c r="T33" s="13"/>
      <c r="U33" s="40"/>
      <c r="V33" s="40"/>
      <c r="W33" s="13"/>
      <c r="X33" s="40"/>
      <c r="Y33" s="13"/>
      <c r="Z33" s="13"/>
      <c r="AA33" s="79"/>
      <c r="AB33" s="40"/>
      <c r="AC33" s="40"/>
      <c r="AD33" s="40"/>
      <c r="AF33" s="40"/>
      <c r="AG33" s="13"/>
      <c r="AH33" s="35" t="s">
        <v>1</v>
      </c>
      <c r="AI33" s="13"/>
      <c r="AJ33" s="13"/>
      <c r="AK33" s="13">
        <f t="shared" si="3"/>
        <v>0</v>
      </c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1:54" x14ac:dyDescent="0.2">
      <c r="A34" s="12" t="s">
        <v>107</v>
      </c>
      <c r="B34" t="s">
        <v>46</v>
      </c>
      <c r="C34" s="7"/>
      <c r="D34" s="7"/>
      <c r="F34" t="s">
        <v>140</v>
      </c>
      <c r="G34" s="18"/>
      <c r="H34" s="19"/>
      <c r="L34" s="6" t="s">
        <v>46</v>
      </c>
      <c r="M34" s="79">
        <v>38.35</v>
      </c>
      <c r="N34" s="79">
        <v>38.35</v>
      </c>
      <c r="O34" s="40">
        <v>96</v>
      </c>
      <c r="P34" s="40">
        <v>54</v>
      </c>
      <c r="Q34" s="40">
        <v>54</v>
      </c>
      <c r="R34" s="40">
        <v>54</v>
      </c>
      <c r="S34" s="13">
        <v>54</v>
      </c>
      <c r="T34" s="13">
        <v>288.94799999999998</v>
      </c>
      <c r="U34" s="40">
        <v>377.22300000000001</v>
      </c>
      <c r="V34" s="40">
        <v>377.22300000000001</v>
      </c>
      <c r="W34" s="13">
        <v>288.94799999999998</v>
      </c>
      <c r="X34" s="40">
        <v>195.15499999999997</v>
      </c>
      <c r="Y34" s="81">
        <v>67.2</v>
      </c>
      <c r="Z34" s="81">
        <v>67.2</v>
      </c>
      <c r="AA34" s="79">
        <v>54</v>
      </c>
      <c r="AB34" s="40">
        <v>322</v>
      </c>
      <c r="AC34" s="40">
        <v>169.7</v>
      </c>
      <c r="AD34" s="40">
        <v>54</v>
      </c>
      <c r="AE34" s="13">
        <v>98</v>
      </c>
      <c r="AF34" s="40">
        <v>195.15499999999997</v>
      </c>
      <c r="AG34" s="13"/>
      <c r="AH34" s="6" t="s">
        <v>46</v>
      </c>
      <c r="AI34" s="13">
        <f t="shared" si="1"/>
        <v>38.35</v>
      </c>
      <c r="AJ34" s="13">
        <f t="shared" si="2"/>
        <v>38.35</v>
      </c>
      <c r="AK34" s="13">
        <f t="shared" si="3"/>
        <v>96</v>
      </c>
      <c r="AL34" s="13">
        <f t="shared" si="4"/>
        <v>54</v>
      </c>
      <c r="AM34" s="13">
        <f t="shared" si="5"/>
        <v>54</v>
      </c>
      <c r="AN34" s="13">
        <f t="shared" si="6"/>
        <v>54</v>
      </c>
      <c r="AO34" s="13">
        <f t="shared" si="7"/>
        <v>54</v>
      </c>
      <c r="AP34" s="13">
        <f t="shared" si="8"/>
        <v>288.94799999999998</v>
      </c>
      <c r="AQ34" s="13">
        <f t="shared" si="9"/>
        <v>377.22300000000001</v>
      </c>
      <c r="AR34" s="13">
        <f t="shared" si="10"/>
        <v>377.22300000000001</v>
      </c>
      <c r="AS34" s="13">
        <f t="shared" si="11"/>
        <v>288.94799999999998</v>
      </c>
      <c r="AT34" s="13">
        <f t="shared" si="12"/>
        <v>195.15499999999997</v>
      </c>
      <c r="AU34" s="13">
        <f t="shared" si="13"/>
        <v>67.2</v>
      </c>
      <c r="AV34" s="13">
        <f t="shared" si="14"/>
        <v>67.2</v>
      </c>
      <c r="AW34" s="13">
        <f t="shared" si="15"/>
        <v>54</v>
      </c>
      <c r="AX34" s="13">
        <f t="shared" si="16"/>
        <v>322</v>
      </c>
      <c r="AY34" s="13">
        <f t="shared" si="17"/>
        <v>169.7</v>
      </c>
      <c r="AZ34" s="13">
        <f t="shared" si="18"/>
        <v>54</v>
      </c>
      <c r="BA34" s="13">
        <f t="shared" si="19"/>
        <v>98</v>
      </c>
      <c r="BB34" s="13">
        <f t="shared" ref="BB34:BB48" si="20">AF34*$AF$2</f>
        <v>195.15499999999997</v>
      </c>
    </row>
    <row r="35" spans="1:54" x14ac:dyDescent="0.2">
      <c r="A35" s="12" t="s">
        <v>107</v>
      </c>
      <c r="B35" t="s">
        <v>50</v>
      </c>
      <c r="C35" s="7"/>
      <c r="D35" s="7"/>
      <c r="F35" t="s">
        <v>140</v>
      </c>
      <c r="G35" s="18"/>
      <c r="H35" s="19"/>
      <c r="L35" s="6" t="s">
        <v>50</v>
      </c>
      <c r="M35" s="79">
        <v>59</v>
      </c>
      <c r="N35" s="79">
        <v>59</v>
      </c>
      <c r="O35" s="40">
        <v>150</v>
      </c>
      <c r="P35" s="40">
        <v>208</v>
      </c>
      <c r="Q35" s="40">
        <v>208</v>
      </c>
      <c r="R35" s="40">
        <v>208</v>
      </c>
      <c r="S35" s="13">
        <v>208</v>
      </c>
      <c r="T35" s="13">
        <v>303.73200000000003</v>
      </c>
      <c r="U35" s="40">
        <v>396.89099999999996</v>
      </c>
      <c r="V35" s="40">
        <v>396.89099999999996</v>
      </c>
      <c r="W35" s="13">
        <v>303.73200000000003</v>
      </c>
      <c r="X35" s="40">
        <v>204.90699999999998</v>
      </c>
      <c r="Y35" s="81">
        <v>115.5</v>
      </c>
      <c r="Z35" s="81">
        <v>115.5</v>
      </c>
      <c r="AA35" s="79">
        <v>208</v>
      </c>
      <c r="AB35" s="40">
        <v>366</v>
      </c>
      <c r="AC35" s="40">
        <v>178.18</v>
      </c>
      <c r="AD35" s="40">
        <v>208</v>
      </c>
      <c r="AE35" s="13">
        <v>248</v>
      </c>
      <c r="AF35" s="40">
        <v>204.90699999999998</v>
      </c>
      <c r="AG35" s="13"/>
      <c r="AH35" s="6" t="s">
        <v>50</v>
      </c>
      <c r="AI35" s="13">
        <f t="shared" si="1"/>
        <v>59</v>
      </c>
      <c r="AJ35" s="13">
        <f t="shared" si="2"/>
        <v>59</v>
      </c>
      <c r="AK35" s="13">
        <f t="shared" si="3"/>
        <v>150</v>
      </c>
      <c r="AL35" s="13">
        <f t="shared" si="4"/>
        <v>208</v>
      </c>
      <c r="AM35" s="13">
        <f t="shared" si="5"/>
        <v>208</v>
      </c>
      <c r="AN35" s="13">
        <f t="shared" si="6"/>
        <v>208</v>
      </c>
      <c r="AO35" s="13">
        <f t="shared" si="7"/>
        <v>208</v>
      </c>
      <c r="AP35" s="13">
        <f t="shared" si="8"/>
        <v>303.73200000000003</v>
      </c>
      <c r="AQ35" s="13">
        <f t="shared" si="9"/>
        <v>396.89099999999996</v>
      </c>
      <c r="AR35" s="13">
        <f t="shared" si="10"/>
        <v>396.89099999999996</v>
      </c>
      <c r="AS35" s="13">
        <f t="shared" si="11"/>
        <v>303.73200000000003</v>
      </c>
      <c r="AT35" s="13">
        <f t="shared" si="12"/>
        <v>204.90699999999998</v>
      </c>
      <c r="AU35" s="13">
        <f t="shared" si="13"/>
        <v>115.5</v>
      </c>
      <c r="AV35" s="13">
        <f t="shared" si="14"/>
        <v>115.5</v>
      </c>
      <c r="AW35" s="13">
        <f t="shared" si="15"/>
        <v>208</v>
      </c>
      <c r="AX35" s="13">
        <f t="shared" si="16"/>
        <v>366</v>
      </c>
      <c r="AY35" s="13">
        <f t="shared" si="17"/>
        <v>178.18</v>
      </c>
      <c r="AZ35" s="13">
        <f t="shared" si="18"/>
        <v>208</v>
      </c>
      <c r="BA35" s="13">
        <f t="shared" si="19"/>
        <v>248</v>
      </c>
      <c r="BB35" s="13">
        <f t="shared" si="20"/>
        <v>204.90699999999998</v>
      </c>
    </row>
    <row r="36" spans="1:54" x14ac:dyDescent="0.2">
      <c r="A36" s="12" t="s">
        <v>107</v>
      </c>
      <c r="B36" t="s">
        <v>56</v>
      </c>
      <c r="C36" s="7"/>
      <c r="D36" s="7"/>
      <c r="F36" t="s">
        <v>140</v>
      </c>
      <c r="G36" s="18"/>
      <c r="H36" s="19"/>
      <c r="L36" s="6" t="s">
        <v>56</v>
      </c>
      <c r="M36" s="79">
        <v>67.850000000000009</v>
      </c>
      <c r="N36" s="79">
        <v>67.850000000000009</v>
      </c>
      <c r="O36" s="40">
        <v>202</v>
      </c>
      <c r="P36" s="40">
        <v>262</v>
      </c>
      <c r="Q36" s="40">
        <v>262</v>
      </c>
      <c r="R36" s="40">
        <v>262</v>
      </c>
      <c r="S36" s="13">
        <v>262</v>
      </c>
      <c r="T36" s="13">
        <v>303.73200000000003</v>
      </c>
      <c r="U36" s="40">
        <v>396.89099999999996</v>
      </c>
      <c r="V36" s="40">
        <v>396.89099999999996</v>
      </c>
      <c r="W36" s="13">
        <v>303.73200000000003</v>
      </c>
      <c r="X36" s="40">
        <v>204.90699999999998</v>
      </c>
      <c r="Y36" s="81">
        <v>140.70000000000002</v>
      </c>
      <c r="Z36" s="81">
        <v>140.70000000000002</v>
      </c>
      <c r="AA36" s="79">
        <v>262</v>
      </c>
      <c r="AB36" s="40">
        <v>418</v>
      </c>
      <c r="AC36" s="40">
        <v>178.18</v>
      </c>
      <c r="AD36" s="40">
        <v>262</v>
      </c>
      <c r="AE36" s="13">
        <v>306</v>
      </c>
      <c r="AF36" s="40">
        <v>204.90699999999998</v>
      </c>
      <c r="AG36" s="13"/>
      <c r="AH36" s="6" t="s">
        <v>56</v>
      </c>
      <c r="AI36" s="13">
        <f t="shared" si="1"/>
        <v>67.850000000000009</v>
      </c>
      <c r="AJ36" s="13">
        <f t="shared" si="2"/>
        <v>67.850000000000009</v>
      </c>
      <c r="AK36" s="13">
        <f t="shared" si="3"/>
        <v>202</v>
      </c>
      <c r="AL36" s="13">
        <f t="shared" si="4"/>
        <v>262</v>
      </c>
      <c r="AM36" s="13">
        <f t="shared" si="5"/>
        <v>262</v>
      </c>
      <c r="AN36" s="13">
        <f t="shared" si="6"/>
        <v>262</v>
      </c>
      <c r="AO36" s="13">
        <f t="shared" si="7"/>
        <v>262</v>
      </c>
      <c r="AP36" s="13">
        <f t="shared" si="8"/>
        <v>303.73200000000003</v>
      </c>
      <c r="AQ36" s="13">
        <f t="shared" si="9"/>
        <v>396.89099999999996</v>
      </c>
      <c r="AR36" s="13">
        <f t="shared" si="10"/>
        <v>396.89099999999996</v>
      </c>
      <c r="AS36" s="13">
        <f t="shared" si="11"/>
        <v>303.73200000000003</v>
      </c>
      <c r="AT36" s="13">
        <f t="shared" si="12"/>
        <v>204.90699999999998</v>
      </c>
      <c r="AU36" s="13">
        <f t="shared" si="13"/>
        <v>140.70000000000002</v>
      </c>
      <c r="AV36" s="13">
        <f t="shared" si="14"/>
        <v>140.70000000000002</v>
      </c>
      <c r="AW36" s="13">
        <f t="shared" si="15"/>
        <v>262</v>
      </c>
      <c r="AX36" s="13">
        <f t="shared" si="16"/>
        <v>418</v>
      </c>
      <c r="AY36" s="13">
        <f t="shared" si="17"/>
        <v>178.18</v>
      </c>
      <c r="AZ36" s="13">
        <f t="shared" si="18"/>
        <v>262</v>
      </c>
      <c r="BA36" s="13">
        <f t="shared" si="19"/>
        <v>306</v>
      </c>
      <c r="BB36" s="13">
        <f t="shared" si="20"/>
        <v>204.90699999999998</v>
      </c>
    </row>
    <row r="37" spans="1:54" x14ac:dyDescent="0.2">
      <c r="A37" s="12" t="s">
        <v>107</v>
      </c>
      <c r="B37" t="s">
        <v>47</v>
      </c>
      <c r="C37" s="7"/>
      <c r="D37" s="7"/>
      <c r="F37" t="s">
        <v>140</v>
      </c>
      <c r="G37" s="18"/>
      <c r="H37" s="19"/>
      <c r="L37" s="6" t="s">
        <v>47</v>
      </c>
      <c r="M37" s="79">
        <v>41.300000000000004</v>
      </c>
      <c r="N37" s="79">
        <v>41.300000000000004</v>
      </c>
      <c r="O37" s="40">
        <v>108</v>
      </c>
      <c r="P37" s="40">
        <v>64</v>
      </c>
      <c r="Q37" s="40">
        <v>64</v>
      </c>
      <c r="R37" s="40">
        <v>64</v>
      </c>
      <c r="S37" s="13">
        <v>64</v>
      </c>
      <c r="T37" s="13">
        <v>288.94799999999998</v>
      </c>
      <c r="U37" s="40">
        <v>377.22300000000001</v>
      </c>
      <c r="V37" s="40">
        <v>377.22300000000001</v>
      </c>
      <c r="W37" s="13">
        <v>288.94799999999998</v>
      </c>
      <c r="X37" s="40">
        <v>195.15499999999997</v>
      </c>
      <c r="Y37" s="84">
        <v>77.7</v>
      </c>
      <c r="Z37" s="84">
        <v>77.7</v>
      </c>
      <c r="AA37" s="79">
        <v>64</v>
      </c>
      <c r="AB37" s="40">
        <v>324</v>
      </c>
      <c r="AC37" s="40">
        <v>169.7</v>
      </c>
      <c r="AD37" s="40">
        <v>64</v>
      </c>
      <c r="AE37" s="13">
        <v>108</v>
      </c>
      <c r="AF37" s="40">
        <v>195.15499999999997</v>
      </c>
      <c r="AG37" s="13"/>
      <c r="AH37" s="6" t="s">
        <v>47</v>
      </c>
      <c r="AI37" s="13">
        <f t="shared" si="1"/>
        <v>41.300000000000004</v>
      </c>
      <c r="AJ37" s="13">
        <f t="shared" si="2"/>
        <v>41.300000000000004</v>
      </c>
      <c r="AK37" s="13">
        <f t="shared" si="3"/>
        <v>108</v>
      </c>
      <c r="AL37" s="13">
        <f t="shared" si="4"/>
        <v>64</v>
      </c>
      <c r="AM37" s="13">
        <f t="shared" si="5"/>
        <v>64</v>
      </c>
      <c r="AN37" s="13">
        <f t="shared" si="6"/>
        <v>64</v>
      </c>
      <c r="AO37" s="13">
        <f t="shared" si="7"/>
        <v>64</v>
      </c>
      <c r="AP37" s="13">
        <f t="shared" si="8"/>
        <v>288.94799999999998</v>
      </c>
      <c r="AQ37" s="13">
        <f t="shared" si="9"/>
        <v>377.22300000000001</v>
      </c>
      <c r="AR37" s="13">
        <f t="shared" si="10"/>
        <v>377.22300000000001</v>
      </c>
      <c r="AS37" s="13">
        <f t="shared" si="11"/>
        <v>288.94799999999998</v>
      </c>
      <c r="AT37" s="13">
        <f t="shared" si="12"/>
        <v>195.15499999999997</v>
      </c>
      <c r="AU37" s="13">
        <f t="shared" si="13"/>
        <v>77.7</v>
      </c>
      <c r="AV37" s="13">
        <f t="shared" si="14"/>
        <v>77.7</v>
      </c>
      <c r="AW37" s="13">
        <f t="shared" si="15"/>
        <v>64</v>
      </c>
      <c r="AX37" s="13">
        <f t="shared" si="16"/>
        <v>324</v>
      </c>
      <c r="AY37" s="13">
        <f t="shared" si="17"/>
        <v>169.7</v>
      </c>
      <c r="AZ37" s="13">
        <f t="shared" si="18"/>
        <v>64</v>
      </c>
      <c r="BA37" s="13">
        <f t="shared" si="19"/>
        <v>108</v>
      </c>
      <c r="BB37" s="13">
        <f t="shared" si="20"/>
        <v>195.15499999999997</v>
      </c>
    </row>
    <row r="38" spans="1:54" x14ac:dyDescent="0.2">
      <c r="A38" s="12" t="s">
        <v>107</v>
      </c>
      <c r="B38" t="s">
        <v>51</v>
      </c>
      <c r="C38" s="7"/>
      <c r="D38" s="7"/>
      <c r="F38" t="s">
        <v>140</v>
      </c>
      <c r="G38" s="18"/>
      <c r="H38" s="19"/>
      <c r="L38" s="6" t="s">
        <v>51</v>
      </c>
      <c r="M38" s="79">
        <v>64.900000000000006</v>
      </c>
      <c r="N38" s="79">
        <v>64.900000000000006</v>
      </c>
      <c r="O38" s="40">
        <v>170</v>
      </c>
      <c r="P38" s="40">
        <v>230</v>
      </c>
      <c r="Q38" s="40">
        <v>230</v>
      </c>
      <c r="R38" s="40">
        <v>230</v>
      </c>
      <c r="S38" s="13">
        <v>230</v>
      </c>
      <c r="T38" s="13">
        <v>303.73200000000003</v>
      </c>
      <c r="U38" s="40">
        <v>396.89099999999996</v>
      </c>
      <c r="V38" s="40">
        <v>396.89099999999996</v>
      </c>
      <c r="W38" s="13">
        <v>303.73200000000003</v>
      </c>
      <c r="X38" s="40">
        <v>204.90699999999998</v>
      </c>
      <c r="Y38" s="81">
        <v>136.5</v>
      </c>
      <c r="Z38" s="81">
        <v>136.5</v>
      </c>
      <c r="AA38" s="79">
        <v>230</v>
      </c>
      <c r="AB38" s="40">
        <v>386</v>
      </c>
      <c r="AC38" s="40">
        <v>178.18</v>
      </c>
      <c r="AD38" s="40">
        <v>230</v>
      </c>
      <c r="AE38" s="13">
        <v>274</v>
      </c>
      <c r="AF38" s="40">
        <v>204.90699999999998</v>
      </c>
      <c r="AG38" s="13"/>
      <c r="AH38" s="6" t="s">
        <v>51</v>
      </c>
      <c r="AI38" s="13">
        <f t="shared" si="1"/>
        <v>64.900000000000006</v>
      </c>
      <c r="AJ38" s="13">
        <f t="shared" si="2"/>
        <v>64.900000000000006</v>
      </c>
      <c r="AK38" s="13">
        <f t="shared" si="3"/>
        <v>170</v>
      </c>
      <c r="AL38" s="13">
        <f t="shared" si="4"/>
        <v>230</v>
      </c>
      <c r="AM38" s="13">
        <f t="shared" si="5"/>
        <v>230</v>
      </c>
      <c r="AN38" s="13">
        <f t="shared" si="6"/>
        <v>230</v>
      </c>
      <c r="AO38" s="13">
        <f t="shared" si="7"/>
        <v>230</v>
      </c>
      <c r="AP38" s="13">
        <f t="shared" si="8"/>
        <v>303.73200000000003</v>
      </c>
      <c r="AQ38" s="13">
        <f t="shared" si="9"/>
        <v>396.89099999999996</v>
      </c>
      <c r="AR38" s="13">
        <f t="shared" si="10"/>
        <v>396.89099999999996</v>
      </c>
      <c r="AS38" s="13">
        <f t="shared" si="11"/>
        <v>303.73200000000003</v>
      </c>
      <c r="AT38" s="13">
        <f t="shared" si="12"/>
        <v>204.90699999999998</v>
      </c>
      <c r="AU38" s="13">
        <f t="shared" si="13"/>
        <v>136.5</v>
      </c>
      <c r="AV38" s="13">
        <f t="shared" si="14"/>
        <v>136.5</v>
      </c>
      <c r="AW38" s="13">
        <f t="shared" si="15"/>
        <v>230</v>
      </c>
      <c r="AX38" s="13">
        <f t="shared" si="16"/>
        <v>386</v>
      </c>
      <c r="AY38" s="13">
        <f t="shared" si="17"/>
        <v>178.18</v>
      </c>
      <c r="AZ38" s="13">
        <f t="shared" si="18"/>
        <v>230</v>
      </c>
      <c r="BA38" s="13">
        <f t="shared" si="19"/>
        <v>274</v>
      </c>
      <c r="BB38" s="13">
        <f t="shared" si="20"/>
        <v>204.90699999999998</v>
      </c>
    </row>
    <row r="39" spans="1:54" x14ac:dyDescent="0.2">
      <c r="A39" s="12" t="s">
        <v>107</v>
      </c>
      <c r="B39" t="s">
        <v>57</v>
      </c>
      <c r="C39" s="7"/>
      <c r="D39" s="7"/>
      <c r="F39" t="s">
        <v>140</v>
      </c>
      <c r="G39" s="18"/>
      <c r="H39" s="19"/>
      <c r="L39" s="6" t="s">
        <v>57</v>
      </c>
      <c r="M39" s="79">
        <v>79.650000000000006</v>
      </c>
      <c r="N39" s="79">
        <v>79.650000000000006</v>
      </c>
      <c r="O39" s="40">
        <v>234</v>
      </c>
      <c r="P39" s="40">
        <v>294</v>
      </c>
      <c r="Q39" s="40">
        <v>294</v>
      </c>
      <c r="R39" s="40">
        <v>294</v>
      </c>
      <c r="S39" s="13">
        <v>294</v>
      </c>
      <c r="T39" s="13">
        <v>311.12399999999997</v>
      </c>
      <c r="U39" s="40">
        <v>406.72499999999997</v>
      </c>
      <c r="V39" s="40">
        <v>406.72499999999997</v>
      </c>
      <c r="W39" s="13">
        <v>311.12399999999997</v>
      </c>
      <c r="X39" s="40">
        <v>209.09299999999999</v>
      </c>
      <c r="Y39" s="81">
        <v>165.9</v>
      </c>
      <c r="Z39" s="81">
        <v>165.9</v>
      </c>
      <c r="AA39" s="79">
        <v>294</v>
      </c>
      <c r="AB39" s="40">
        <v>448</v>
      </c>
      <c r="AC39" s="40">
        <v>181.82</v>
      </c>
      <c r="AD39" s="40">
        <v>294</v>
      </c>
      <c r="AE39" s="13">
        <v>338</v>
      </c>
      <c r="AF39" s="40">
        <v>209.09299999999999</v>
      </c>
      <c r="AG39" s="13"/>
      <c r="AH39" s="6" t="s">
        <v>57</v>
      </c>
      <c r="AI39" s="13">
        <f t="shared" si="1"/>
        <v>79.650000000000006</v>
      </c>
      <c r="AJ39" s="13">
        <f t="shared" si="2"/>
        <v>79.650000000000006</v>
      </c>
      <c r="AK39" s="13">
        <f t="shared" si="3"/>
        <v>234</v>
      </c>
      <c r="AL39" s="13">
        <f t="shared" si="4"/>
        <v>294</v>
      </c>
      <c r="AM39" s="13">
        <f t="shared" si="5"/>
        <v>294</v>
      </c>
      <c r="AN39" s="13">
        <f t="shared" si="6"/>
        <v>294</v>
      </c>
      <c r="AO39" s="13">
        <f t="shared" si="7"/>
        <v>294</v>
      </c>
      <c r="AP39" s="13">
        <f t="shared" si="8"/>
        <v>311.12399999999997</v>
      </c>
      <c r="AQ39" s="13">
        <f t="shared" si="9"/>
        <v>406.72499999999997</v>
      </c>
      <c r="AR39" s="13">
        <f t="shared" si="10"/>
        <v>406.72499999999997</v>
      </c>
      <c r="AS39" s="13">
        <f t="shared" si="11"/>
        <v>311.12399999999997</v>
      </c>
      <c r="AT39" s="13">
        <f t="shared" si="12"/>
        <v>209.09299999999999</v>
      </c>
      <c r="AU39" s="13">
        <f t="shared" si="13"/>
        <v>165.9</v>
      </c>
      <c r="AV39" s="13">
        <f t="shared" si="14"/>
        <v>165.9</v>
      </c>
      <c r="AW39" s="13">
        <f t="shared" si="15"/>
        <v>294</v>
      </c>
      <c r="AX39" s="13">
        <f t="shared" si="16"/>
        <v>448</v>
      </c>
      <c r="AY39" s="13">
        <f t="shared" si="17"/>
        <v>181.82</v>
      </c>
      <c r="AZ39" s="13">
        <f t="shared" si="18"/>
        <v>294</v>
      </c>
      <c r="BA39" s="13">
        <f t="shared" si="19"/>
        <v>338</v>
      </c>
      <c r="BB39" s="13">
        <f t="shared" si="20"/>
        <v>209.09299999999999</v>
      </c>
    </row>
    <row r="40" spans="1:54" x14ac:dyDescent="0.2">
      <c r="A40" s="12" t="s">
        <v>107</v>
      </c>
      <c r="B40" t="s">
        <v>48</v>
      </c>
      <c r="C40" s="7"/>
      <c r="D40" s="7"/>
      <c r="F40" t="s">
        <v>140</v>
      </c>
      <c r="G40" s="18"/>
      <c r="H40" s="19"/>
      <c r="L40" s="6" t="s">
        <v>48</v>
      </c>
      <c r="M40" s="79">
        <v>50.150000000000006</v>
      </c>
      <c r="N40" s="79">
        <v>50.150000000000006</v>
      </c>
      <c r="O40" s="40">
        <v>128</v>
      </c>
      <c r="P40" s="40">
        <v>86</v>
      </c>
      <c r="Q40" s="40">
        <v>86</v>
      </c>
      <c r="R40" s="40">
        <v>86</v>
      </c>
      <c r="S40" s="13">
        <v>86</v>
      </c>
      <c r="T40" s="13">
        <v>288.94799999999998</v>
      </c>
      <c r="U40" s="40">
        <v>377.22300000000001</v>
      </c>
      <c r="V40" s="40">
        <v>377.22300000000001</v>
      </c>
      <c r="W40" s="13">
        <v>288.94799999999998</v>
      </c>
      <c r="X40" s="40">
        <v>195.15499999999997</v>
      </c>
      <c r="Y40" s="81">
        <v>100.80000000000001</v>
      </c>
      <c r="Z40" s="81">
        <v>100.80000000000001</v>
      </c>
      <c r="AA40" s="79">
        <v>86</v>
      </c>
      <c r="AB40" s="40">
        <v>344</v>
      </c>
      <c r="AC40" s="40">
        <v>169.7</v>
      </c>
      <c r="AD40" s="40">
        <v>86</v>
      </c>
      <c r="AE40" s="13">
        <v>130</v>
      </c>
      <c r="AF40" s="40">
        <v>195.15499999999997</v>
      </c>
      <c r="AG40" s="13"/>
      <c r="AH40" s="6" t="s">
        <v>48</v>
      </c>
      <c r="AI40" s="13">
        <f t="shared" si="1"/>
        <v>50.150000000000006</v>
      </c>
      <c r="AJ40" s="13">
        <f t="shared" si="2"/>
        <v>50.150000000000006</v>
      </c>
      <c r="AK40" s="13">
        <f t="shared" si="3"/>
        <v>128</v>
      </c>
      <c r="AL40" s="13">
        <f t="shared" si="4"/>
        <v>86</v>
      </c>
      <c r="AM40" s="13">
        <f t="shared" si="5"/>
        <v>86</v>
      </c>
      <c r="AN40" s="13">
        <f t="shared" si="6"/>
        <v>86</v>
      </c>
      <c r="AO40" s="13">
        <f t="shared" si="7"/>
        <v>86</v>
      </c>
      <c r="AP40" s="13">
        <f t="shared" si="8"/>
        <v>288.94799999999998</v>
      </c>
      <c r="AQ40" s="13">
        <f t="shared" si="9"/>
        <v>377.22300000000001</v>
      </c>
      <c r="AR40" s="13">
        <f t="shared" si="10"/>
        <v>377.22300000000001</v>
      </c>
      <c r="AS40" s="13">
        <f t="shared" si="11"/>
        <v>288.94799999999998</v>
      </c>
      <c r="AT40" s="13">
        <f t="shared" si="12"/>
        <v>195.15499999999997</v>
      </c>
      <c r="AU40" s="13">
        <f t="shared" si="13"/>
        <v>100.80000000000001</v>
      </c>
      <c r="AV40" s="13">
        <f t="shared" si="14"/>
        <v>100.80000000000001</v>
      </c>
      <c r="AW40" s="13">
        <f t="shared" si="15"/>
        <v>86</v>
      </c>
      <c r="AX40" s="13">
        <f t="shared" si="16"/>
        <v>344</v>
      </c>
      <c r="AY40" s="13">
        <f t="shared" si="17"/>
        <v>169.7</v>
      </c>
      <c r="AZ40" s="13">
        <f t="shared" si="18"/>
        <v>86</v>
      </c>
      <c r="BA40" s="13">
        <f t="shared" si="19"/>
        <v>130</v>
      </c>
      <c r="BB40" s="13">
        <f t="shared" si="20"/>
        <v>195.15499999999997</v>
      </c>
    </row>
    <row r="41" spans="1:54" x14ac:dyDescent="0.2">
      <c r="A41" s="12" t="s">
        <v>107</v>
      </c>
      <c r="B41" t="s">
        <v>52</v>
      </c>
      <c r="C41" s="7"/>
      <c r="D41" s="7"/>
      <c r="F41" t="s">
        <v>140</v>
      </c>
      <c r="G41" s="18"/>
      <c r="H41" s="19"/>
      <c r="L41" s="6" t="s">
        <v>52</v>
      </c>
      <c r="M41" s="79">
        <v>82.600000000000009</v>
      </c>
      <c r="N41" s="79">
        <v>82.600000000000009</v>
      </c>
      <c r="O41" s="40">
        <v>212</v>
      </c>
      <c r="P41" s="40">
        <v>272</v>
      </c>
      <c r="Q41" s="40">
        <v>272</v>
      </c>
      <c r="R41" s="40">
        <v>272</v>
      </c>
      <c r="S41" s="13">
        <v>272</v>
      </c>
      <c r="T41" s="13">
        <v>303.73200000000003</v>
      </c>
      <c r="U41" s="40">
        <v>396.89099999999996</v>
      </c>
      <c r="V41" s="40">
        <v>396.89099999999996</v>
      </c>
      <c r="W41" s="13">
        <v>303.73200000000003</v>
      </c>
      <c r="X41" s="40">
        <v>204.90699999999998</v>
      </c>
      <c r="Y41" s="81">
        <v>176.4</v>
      </c>
      <c r="Z41" s="81">
        <v>176.4</v>
      </c>
      <c r="AA41" s="79">
        <v>272</v>
      </c>
      <c r="AB41" s="40">
        <v>428</v>
      </c>
      <c r="AC41" s="40">
        <v>178.18</v>
      </c>
      <c r="AD41" s="40">
        <v>272</v>
      </c>
      <c r="AE41" s="13">
        <v>316</v>
      </c>
      <c r="AF41" s="40">
        <v>204.90699999999998</v>
      </c>
      <c r="AG41" s="13"/>
      <c r="AH41" s="6" t="s">
        <v>52</v>
      </c>
      <c r="AI41" s="13">
        <f t="shared" si="1"/>
        <v>82.600000000000009</v>
      </c>
      <c r="AJ41" s="13">
        <f t="shared" si="2"/>
        <v>82.600000000000009</v>
      </c>
      <c r="AK41" s="13">
        <f t="shared" si="3"/>
        <v>212</v>
      </c>
      <c r="AL41" s="13">
        <f t="shared" si="4"/>
        <v>272</v>
      </c>
      <c r="AM41" s="13">
        <f t="shared" si="5"/>
        <v>272</v>
      </c>
      <c r="AN41" s="13">
        <f t="shared" si="6"/>
        <v>272</v>
      </c>
      <c r="AO41" s="13">
        <f t="shared" si="7"/>
        <v>272</v>
      </c>
      <c r="AP41" s="13">
        <f t="shared" si="8"/>
        <v>303.73200000000003</v>
      </c>
      <c r="AQ41" s="13">
        <f t="shared" si="9"/>
        <v>396.89099999999996</v>
      </c>
      <c r="AR41" s="13">
        <f t="shared" si="10"/>
        <v>396.89099999999996</v>
      </c>
      <c r="AS41" s="13">
        <f t="shared" si="11"/>
        <v>303.73200000000003</v>
      </c>
      <c r="AT41" s="13">
        <f t="shared" si="12"/>
        <v>204.90699999999998</v>
      </c>
      <c r="AU41" s="13">
        <f t="shared" si="13"/>
        <v>176.4</v>
      </c>
      <c r="AV41" s="13">
        <f t="shared" si="14"/>
        <v>176.4</v>
      </c>
      <c r="AW41" s="13">
        <f t="shared" si="15"/>
        <v>272</v>
      </c>
      <c r="AX41" s="13">
        <f t="shared" si="16"/>
        <v>428</v>
      </c>
      <c r="AY41" s="13">
        <f t="shared" si="17"/>
        <v>178.18</v>
      </c>
      <c r="AZ41" s="13">
        <f t="shared" si="18"/>
        <v>272</v>
      </c>
      <c r="BA41" s="13">
        <f t="shared" si="19"/>
        <v>316</v>
      </c>
      <c r="BB41" s="13">
        <f t="shared" si="20"/>
        <v>204.90699999999998</v>
      </c>
    </row>
    <row r="42" spans="1:54" x14ac:dyDescent="0.2">
      <c r="A42" s="12" t="s">
        <v>107</v>
      </c>
      <c r="B42" t="s">
        <v>58</v>
      </c>
      <c r="C42" s="7"/>
      <c r="D42" s="7"/>
      <c r="F42" t="s">
        <v>140</v>
      </c>
      <c r="G42" s="18"/>
      <c r="H42" s="19"/>
      <c r="L42" s="6" t="s">
        <v>58</v>
      </c>
      <c r="M42" s="79">
        <v>100.30000000000001</v>
      </c>
      <c r="N42" s="79">
        <v>100.30000000000001</v>
      </c>
      <c r="O42" s="40">
        <v>298</v>
      </c>
      <c r="P42" s="40">
        <v>358</v>
      </c>
      <c r="Q42" s="40">
        <v>358</v>
      </c>
      <c r="R42" s="40">
        <v>358</v>
      </c>
      <c r="S42" s="13">
        <v>358</v>
      </c>
      <c r="T42" s="13">
        <v>318.54899999999998</v>
      </c>
      <c r="U42" s="40">
        <v>416.55899999999997</v>
      </c>
      <c r="V42" s="40">
        <v>416.55899999999997</v>
      </c>
      <c r="W42" s="13">
        <v>318.54899999999998</v>
      </c>
      <c r="X42" s="40">
        <v>214.65899999999999</v>
      </c>
      <c r="Y42" s="81">
        <v>218.4</v>
      </c>
      <c r="Z42" s="81">
        <v>218.4</v>
      </c>
      <c r="AA42" s="79">
        <v>358</v>
      </c>
      <c r="AB42" s="40">
        <v>512</v>
      </c>
      <c r="AC42" s="40">
        <v>186.66</v>
      </c>
      <c r="AD42" s="40">
        <v>358</v>
      </c>
      <c r="AE42" s="13">
        <v>402</v>
      </c>
      <c r="AF42" s="40">
        <v>214.65899999999999</v>
      </c>
      <c r="AG42" s="13"/>
      <c r="AH42" s="6" t="s">
        <v>58</v>
      </c>
      <c r="AI42" s="13">
        <f t="shared" si="1"/>
        <v>100.30000000000001</v>
      </c>
      <c r="AJ42" s="13">
        <f t="shared" si="2"/>
        <v>100.30000000000001</v>
      </c>
      <c r="AK42" s="13">
        <f t="shared" si="3"/>
        <v>298</v>
      </c>
      <c r="AL42" s="13">
        <f t="shared" si="4"/>
        <v>358</v>
      </c>
      <c r="AM42" s="13">
        <f t="shared" si="5"/>
        <v>358</v>
      </c>
      <c r="AN42" s="13">
        <f t="shared" si="6"/>
        <v>358</v>
      </c>
      <c r="AO42" s="13">
        <f t="shared" si="7"/>
        <v>358</v>
      </c>
      <c r="AP42" s="13">
        <f t="shared" si="8"/>
        <v>318.54899999999998</v>
      </c>
      <c r="AQ42" s="13">
        <f t="shared" si="9"/>
        <v>416.55899999999997</v>
      </c>
      <c r="AR42" s="13">
        <f t="shared" si="10"/>
        <v>416.55899999999997</v>
      </c>
      <c r="AS42" s="13">
        <f t="shared" si="11"/>
        <v>318.54899999999998</v>
      </c>
      <c r="AT42" s="13">
        <f t="shared" si="12"/>
        <v>214.65899999999999</v>
      </c>
      <c r="AU42" s="13">
        <f t="shared" si="13"/>
        <v>218.4</v>
      </c>
      <c r="AV42" s="13">
        <f t="shared" si="14"/>
        <v>218.4</v>
      </c>
      <c r="AW42" s="13">
        <f t="shared" si="15"/>
        <v>358</v>
      </c>
      <c r="AX42" s="13">
        <f t="shared" si="16"/>
        <v>512</v>
      </c>
      <c r="AY42" s="13">
        <f t="shared" si="17"/>
        <v>186.66</v>
      </c>
      <c r="AZ42" s="13">
        <f t="shared" si="18"/>
        <v>358</v>
      </c>
      <c r="BA42" s="13">
        <f t="shared" si="19"/>
        <v>402</v>
      </c>
      <c r="BB42" s="13">
        <f t="shared" si="20"/>
        <v>214.65899999999999</v>
      </c>
    </row>
    <row r="43" spans="1:54" x14ac:dyDescent="0.2">
      <c r="A43" s="12" t="s">
        <v>107</v>
      </c>
      <c r="B43" t="s">
        <v>49</v>
      </c>
      <c r="C43" s="7"/>
      <c r="D43" s="7"/>
      <c r="F43" t="s">
        <v>140</v>
      </c>
      <c r="G43" s="18"/>
      <c r="H43" s="19"/>
      <c r="L43" s="6" t="s">
        <v>49</v>
      </c>
      <c r="M43" s="79">
        <v>59</v>
      </c>
      <c r="N43" s="79">
        <v>59</v>
      </c>
      <c r="O43" s="40">
        <v>150</v>
      </c>
      <c r="P43" s="40">
        <v>106</v>
      </c>
      <c r="Q43" s="40">
        <v>106</v>
      </c>
      <c r="R43" s="40">
        <v>106</v>
      </c>
      <c r="S43" s="13">
        <v>106</v>
      </c>
      <c r="T43" s="13">
        <v>300.036</v>
      </c>
      <c r="U43" s="40">
        <v>391.97399999999999</v>
      </c>
      <c r="V43" s="40">
        <v>391.97399999999999</v>
      </c>
      <c r="W43" s="13">
        <v>300.036</v>
      </c>
      <c r="X43" s="40">
        <v>202.12399999999997</v>
      </c>
      <c r="Y43" s="81">
        <v>121.80000000000001</v>
      </c>
      <c r="Z43" s="81">
        <v>121.80000000000001</v>
      </c>
      <c r="AA43" s="79">
        <v>106</v>
      </c>
      <c r="AB43" s="40">
        <v>366</v>
      </c>
      <c r="AC43" s="40">
        <v>175.76</v>
      </c>
      <c r="AD43" s="40">
        <v>106</v>
      </c>
      <c r="AE43" s="13">
        <v>150</v>
      </c>
      <c r="AF43" s="40">
        <v>202.12399999999997</v>
      </c>
      <c r="AG43" s="13"/>
      <c r="AH43" s="6" t="s">
        <v>49</v>
      </c>
      <c r="AI43" s="13">
        <f t="shared" si="1"/>
        <v>59</v>
      </c>
      <c r="AJ43" s="13">
        <f t="shared" si="2"/>
        <v>59</v>
      </c>
      <c r="AK43" s="13">
        <f t="shared" si="3"/>
        <v>150</v>
      </c>
      <c r="AL43" s="13">
        <f t="shared" si="4"/>
        <v>106</v>
      </c>
      <c r="AM43" s="13">
        <f t="shared" si="5"/>
        <v>106</v>
      </c>
      <c r="AN43" s="13">
        <f t="shared" si="6"/>
        <v>106</v>
      </c>
      <c r="AO43" s="13">
        <f t="shared" si="7"/>
        <v>106</v>
      </c>
      <c r="AP43" s="13">
        <f t="shared" si="8"/>
        <v>300.036</v>
      </c>
      <c r="AQ43" s="13">
        <f t="shared" si="9"/>
        <v>391.97399999999999</v>
      </c>
      <c r="AR43" s="13">
        <f t="shared" si="10"/>
        <v>391.97399999999999</v>
      </c>
      <c r="AS43" s="13">
        <f t="shared" si="11"/>
        <v>300.036</v>
      </c>
      <c r="AT43" s="13">
        <f t="shared" si="12"/>
        <v>202.12399999999997</v>
      </c>
      <c r="AU43" s="13">
        <f t="shared" si="13"/>
        <v>121.80000000000001</v>
      </c>
      <c r="AV43" s="13">
        <f t="shared" si="14"/>
        <v>121.80000000000001</v>
      </c>
      <c r="AW43" s="13">
        <f t="shared" si="15"/>
        <v>106</v>
      </c>
      <c r="AX43" s="13">
        <f t="shared" si="16"/>
        <v>366</v>
      </c>
      <c r="AY43" s="13">
        <f t="shared" si="17"/>
        <v>175.76</v>
      </c>
      <c r="AZ43" s="13">
        <f t="shared" si="18"/>
        <v>106</v>
      </c>
      <c r="BA43" s="13">
        <f t="shared" si="19"/>
        <v>150</v>
      </c>
      <c r="BB43" s="13">
        <f t="shared" si="20"/>
        <v>202.12399999999997</v>
      </c>
    </row>
    <row r="44" spans="1:54" x14ac:dyDescent="0.2">
      <c r="A44" s="12" t="s">
        <v>107</v>
      </c>
      <c r="B44" t="s">
        <v>53</v>
      </c>
      <c r="C44" s="7"/>
      <c r="D44" s="7"/>
      <c r="F44" t="s">
        <v>140</v>
      </c>
      <c r="G44" s="18"/>
      <c r="H44" s="19"/>
      <c r="L44" s="6" t="s">
        <v>53</v>
      </c>
      <c r="M44" s="79">
        <v>100.30000000000001</v>
      </c>
      <c r="N44" s="79">
        <v>100.30000000000001</v>
      </c>
      <c r="O44" s="40">
        <v>256</v>
      </c>
      <c r="P44" s="40">
        <v>316</v>
      </c>
      <c r="Q44" s="40">
        <v>316</v>
      </c>
      <c r="R44" s="40">
        <v>316</v>
      </c>
      <c r="S44" s="13">
        <v>316</v>
      </c>
      <c r="T44" s="13">
        <v>314.82</v>
      </c>
      <c r="U44" s="40">
        <v>411.64199999999994</v>
      </c>
      <c r="V44" s="40">
        <v>411.64199999999994</v>
      </c>
      <c r="W44" s="13">
        <v>314.82</v>
      </c>
      <c r="X44" s="40">
        <v>211.876</v>
      </c>
      <c r="Y44" s="81">
        <v>218.4</v>
      </c>
      <c r="Z44" s="81">
        <v>218.4</v>
      </c>
      <c r="AA44" s="79">
        <v>316</v>
      </c>
      <c r="AB44" s="40">
        <v>470</v>
      </c>
      <c r="AC44" s="40">
        <v>184.24</v>
      </c>
      <c r="AD44" s="40">
        <v>316</v>
      </c>
      <c r="AE44" s="13">
        <v>360</v>
      </c>
      <c r="AF44" s="40">
        <v>211.876</v>
      </c>
      <c r="AG44" s="13"/>
      <c r="AH44" s="6" t="s">
        <v>53</v>
      </c>
      <c r="AI44" s="13">
        <f t="shared" si="1"/>
        <v>100.30000000000001</v>
      </c>
      <c r="AJ44" s="13">
        <f t="shared" si="2"/>
        <v>100.30000000000001</v>
      </c>
      <c r="AK44" s="13">
        <f t="shared" si="3"/>
        <v>256</v>
      </c>
      <c r="AL44" s="13">
        <f t="shared" si="4"/>
        <v>316</v>
      </c>
      <c r="AM44" s="13">
        <f t="shared" si="5"/>
        <v>316</v>
      </c>
      <c r="AN44" s="13">
        <f t="shared" si="6"/>
        <v>316</v>
      </c>
      <c r="AO44" s="13">
        <f t="shared" si="7"/>
        <v>316</v>
      </c>
      <c r="AP44" s="13">
        <f t="shared" si="8"/>
        <v>314.82</v>
      </c>
      <c r="AQ44" s="13">
        <f t="shared" si="9"/>
        <v>411.64199999999994</v>
      </c>
      <c r="AR44" s="13">
        <f t="shared" si="10"/>
        <v>411.64199999999994</v>
      </c>
      <c r="AS44" s="13">
        <f t="shared" si="11"/>
        <v>314.82</v>
      </c>
      <c r="AT44" s="13">
        <f t="shared" si="12"/>
        <v>211.876</v>
      </c>
      <c r="AU44" s="13">
        <f t="shared" si="13"/>
        <v>218.4</v>
      </c>
      <c r="AV44" s="13">
        <f t="shared" si="14"/>
        <v>218.4</v>
      </c>
      <c r="AW44" s="13">
        <f t="shared" si="15"/>
        <v>316</v>
      </c>
      <c r="AX44" s="13">
        <f t="shared" si="16"/>
        <v>470</v>
      </c>
      <c r="AY44" s="13">
        <f t="shared" si="17"/>
        <v>184.24</v>
      </c>
      <c r="AZ44" s="13">
        <f t="shared" si="18"/>
        <v>316</v>
      </c>
      <c r="BA44" s="13">
        <f t="shared" si="19"/>
        <v>360</v>
      </c>
      <c r="BB44" s="13">
        <f t="shared" si="20"/>
        <v>211.876</v>
      </c>
    </row>
    <row r="45" spans="1:54" x14ac:dyDescent="0.2">
      <c r="A45" s="12" t="s">
        <v>107</v>
      </c>
      <c r="B45" t="s">
        <v>59</v>
      </c>
      <c r="C45" s="7"/>
      <c r="D45" s="7"/>
      <c r="F45" t="s">
        <v>140</v>
      </c>
      <c r="G45" s="18"/>
      <c r="H45" s="19"/>
      <c r="L45" s="6" t="s">
        <v>59</v>
      </c>
      <c r="M45" s="79">
        <v>120.95</v>
      </c>
      <c r="N45" s="79">
        <v>120.95</v>
      </c>
      <c r="O45" s="40">
        <v>360</v>
      </c>
      <c r="P45" s="40">
        <v>422</v>
      </c>
      <c r="Q45" s="40">
        <v>422</v>
      </c>
      <c r="R45" s="40">
        <v>422</v>
      </c>
      <c r="S45" s="13">
        <v>422</v>
      </c>
      <c r="T45" s="13">
        <v>325.90800000000002</v>
      </c>
      <c r="U45" s="40">
        <v>426.39300000000003</v>
      </c>
      <c r="V45" s="40">
        <v>426.39300000000003</v>
      </c>
      <c r="W45" s="13">
        <v>325.90800000000002</v>
      </c>
      <c r="X45" s="40">
        <v>218.845</v>
      </c>
      <c r="Y45" s="81">
        <v>268.8</v>
      </c>
      <c r="Z45" s="81">
        <v>268.8</v>
      </c>
      <c r="AA45" s="79">
        <v>422</v>
      </c>
      <c r="AB45" s="40">
        <v>574</v>
      </c>
      <c r="AC45" s="40">
        <v>190.3</v>
      </c>
      <c r="AD45" s="40">
        <v>422</v>
      </c>
      <c r="AE45" s="13">
        <v>466</v>
      </c>
      <c r="AF45" s="40">
        <v>218.845</v>
      </c>
      <c r="AG45" s="13"/>
      <c r="AH45" s="6" t="s">
        <v>59</v>
      </c>
      <c r="AI45" s="13">
        <f t="shared" si="1"/>
        <v>120.95</v>
      </c>
      <c r="AJ45" s="13">
        <f t="shared" si="2"/>
        <v>120.95</v>
      </c>
      <c r="AK45" s="13">
        <f t="shared" si="3"/>
        <v>360</v>
      </c>
      <c r="AL45" s="13">
        <f t="shared" si="4"/>
        <v>422</v>
      </c>
      <c r="AM45" s="13">
        <f t="shared" si="5"/>
        <v>422</v>
      </c>
      <c r="AN45" s="13">
        <f t="shared" si="6"/>
        <v>422</v>
      </c>
      <c r="AO45" s="13">
        <f t="shared" si="7"/>
        <v>422</v>
      </c>
      <c r="AP45" s="13">
        <f t="shared" si="8"/>
        <v>325.90800000000002</v>
      </c>
      <c r="AQ45" s="13">
        <f t="shared" si="9"/>
        <v>426.39300000000003</v>
      </c>
      <c r="AR45" s="13">
        <f t="shared" si="10"/>
        <v>426.39300000000003</v>
      </c>
      <c r="AS45" s="13">
        <f t="shared" si="11"/>
        <v>325.90800000000002</v>
      </c>
      <c r="AT45" s="13">
        <f t="shared" si="12"/>
        <v>218.845</v>
      </c>
      <c r="AU45" s="13">
        <f t="shared" si="13"/>
        <v>268.8</v>
      </c>
      <c r="AV45" s="13">
        <f t="shared" si="14"/>
        <v>268.8</v>
      </c>
      <c r="AW45" s="13">
        <f t="shared" si="15"/>
        <v>422</v>
      </c>
      <c r="AX45" s="13">
        <f t="shared" si="16"/>
        <v>574</v>
      </c>
      <c r="AY45" s="13">
        <f t="shared" si="17"/>
        <v>190.3</v>
      </c>
      <c r="AZ45" s="13">
        <f t="shared" si="18"/>
        <v>422</v>
      </c>
      <c r="BA45" s="13">
        <f t="shared" si="19"/>
        <v>466</v>
      </c>
      <c r="BB45" s="13">
        <f t="shared" si="20"/>
        <v>218.845</v>
      </c>
    </row>
    <row r="46" spans="1:54" x14ac:dyDescent="0.2">
      <c r="A46" s="12" t="s">
        <v>107</v>
      </c>
      <c r="B46" t="s">
        <v>55</v>
      </c>
      <c r="C46" s="7"/>
      <c r="D46" s="7"/>
      <c r="F46" t="s">
        <v>140</v>
      </c>
      <c r="G46" s="18"/>
      <c r="H46" s="19"/>
      <c r="L46" s="6" t="s">
        <v>55</v>
      </c>
      <c r="M46" s="79">
        <v>64.900000000000006</v>
      </c>
      <c r="N46" s="79">
        <v>64.900000000000006</v>
      </c>
      <c r="O46" s="40">
        <v>170</v>
      </c>
      <c r="P46" s="40">
        <v>128</v>
      </c>
      <c r="Q46" s="40">
        <v>128</v>
      </c>
      <c r="R46" s="40">
        <v>128</v>
      </c>
      <c r="S46" s="13">
        <v>128</v>
      </c>
      <c r="T46" s="13">
        <v>300.036</v>
      </c>
      <c r="U46" s="40">
        <v>391.97399999999999</v>
      </c>
      <c r="V46" s="40">
        <v>391.97399999999999</v>
      </c>
      <c r="W46" s="13">
        <v>300.036</v>
      </c>
      <c r="X46" s="40">
        <v>202.12399999999997</v>
      </c>
      <c r="Y46" s="81">
        <v>144.9</v>
      </c>
      <c r="Z46" s="81">
        <v>144.9</v>
      </c>
      <c r="AA46" s="79">
        <v>128</v>
      </c>
      <c r="AB46" s="40">
        <v>386</v>
      </c>
      <c r="AC46" s="40">
        <v>175.76</v>
      </c>
      <c r="AD46" s="40">
        <v>128</v>
      </c>
      <c r="AE46" s="13">
        <v>172</v>
      </c>
      <c r="AF46" s="40">
        <v>202.12399999999997</v>
      </c>
      <c r="AG46" s="13"/>
      <c r="AH46" s="6" t="s">
        <v>55</v>
      </c>
      <c r="AI46" s="13">
        <f t="shared" si="1"/>
        <v>64.900000000000006</v>
      </c>
      <c r="AJ46" s="13">
        <f t="shared" si="2"/>
        <v>64.900000000000006</v>
      </c>
      <c r="AK46" s="13">
        <f t="shared" si="3"/>
        <v>170</v>
      </c>
      <c r="AL46" s="13">
        <f t="shared" si="4"/>
        <v>128</v>
      </c>
      <c r="AM46" s="13">
        <f t="shared" si="5"/>
        <v>128</v>
      </c>
      <c r="AN46" s="13">
        <f t="shared" si="6"/>
        <v>128</v>
      </c>
      <c r="AO46" s="13">
        <f t="shared" si="7"/>
        <v>128</v>
      </c>
      <c r="AP46" s="13">
        <f t="shared" si="8"/>
        <v>300.036</v>
      </c>
      <c r="AQ46" s="13">
        <f t="shared" si="9"/>
        <v>391.97399999999999</v>
      </c>
      <c r="AR46" s="13">
        <f t="shared" si="10"/>
        <v>391.97399999999999</v>
      </c>
      <c r="AS46" s="13">
        <f t="shared" si="11"/>
        <v>300.036</v>
      </c>
      <c r="AT46" s="13">
        <f t="shared" si="12"/>
        <v>202.12399999999997</v>
      </c>
      <c r="AU46" s="13">
        <f t="shared" si="13"/>
        <v>144.9</v>
      </c>
      <c r="AV46" s="13">
        <f t="shared" si="14"/>
        <v>144.9</v>
      </c>
      <c r="AW46" s="13">
        <f t="shared" si="15"/>
        <v>128</v>
      </c>
      <c r="AX46" s="13">
        <f t="shared" si="16"/>
        <v>386</v>
      </c>
      <c r="AY46" s="13">
        <f t="shared" si="17"/>
        <v>175.76</v>
      </c>
      <c r="AZ46" s="13">
        <f t="shared" si="18"/>
        <v>128</v>
      </c>
      <c r="BA46" s="13">
        <f t="shared" si="19"/>
        <v>172</v>
      </c>
      <c r="BB46" s="13">
        <f t="shared" si="20"/>
        <v>202.12399999999997</v>
      </c>
    </row>
    <row r="47" spans="1:54" x14ac:dyDescent="0.2">
      <c r="A47" s="12" t="s">
        <v>107</v>
      </c>
      <c r="B47" t="s">
        <v>54</v>
      </c>
      <c r="C47" s="7"/>
      <c r="D47" s="7"/>
      <c r="F47" t="s">
        <v>140</v>
      </c>
      <c r="G47" s="18"/>
      <c r="H47" s="19"/>
      <c r="L47" s="6" t="s">
        <v>54</v>
      </c>
      <c r="M47" s="79">
        <v>115.05000000000001</v>
      </c>
      <c r="N47" s="79">
        <v>115.05000000000001</v>
      </c>
      <c r="O47" s="40">
        <v>298</v>
      </c>
      <c r="P47" s="40">
        <v>358</v>
      </c>
      <c r="Q47" s="40">
        <v>358</v>
      </c>
      <c r="R47" s="40">
        <v>358</v>
      </c>
      <c r="S47" s="13">
        <v>358</v>
      </c>
      <c r="T47" s="13">
        <v>322.21199999999999</v>
      </c>
      <c r="U47" s="40">
        <v>421.476</v>
      </c>
      <c r="V47" s="40">
        <v>421.476</v>
      </c>
      <c r="W47" s="13">
        <v>322.21199999999999</v>
      </c>
      <c r="X47" s="40">
        <v>217.46499999999997</v>
      </c>
      <c r="Y47" s="81">
        <v>260.40000000000003</v>
      </c>
      <c r="Z47" s="81">
        <v>260.40000000000003</v>
      </c>
      <c r="AA47" s="79">
        <v>358</v>
      </c>
      <c r="AB47" s="40">
        <v>512</v>
      </c>
      <c r="AC47" s="40">
        <v>189.1</v>
      </c>
      <c r="AD47" s="40">
        <v>358</v>
      </c>
      <c r="AE47" s="13">
        <v>402</v>
      </c>
      <c r="AF47" s="40">
        <v>217.46499999999997</v>
      </c>
      <c r="AG47" s="13"/>
      <c r="AH47" s="6" t="s">
        <v>54</v>
      </c>
      <c r="AI47" s="13">
        <f t="shared" si="1"/>
        <v>115.05000000000001</v>
      </c>
      <c r="AJ47" s="13">
        <f t="shared" si="2"/>
        <v>115.05000000000001</v>
      </c>
      <c r="AK47" s="13">
        <f t="shared" si="3"/>
        <v>298</v>
      </c>
      <c r="AL47" s="13">
        <f t="shared" si="4"/>
        <v>358</v>
      </c>
      <c r="AM47" s="13">
        <f t="shared" si="5"/>
        <v>358</v>
      </c>
      <c r="AN47" s="13">
        <f t="shared" si="6"/>
        <v>358</v>
      </c>
      <c r="AO47" s="13">
        <f t="shared" si="7"/>
        <v>358</v>
      </c>
      <c r="AP47" s="13">
        <f t="shared" si="8"/>
        <v>322.21199999999999</v>
      </c>
      <c r="AQ47" s="13">
        <f t="shared" si="9"/>
        <v>421.476</v>
      </c>
      <c r="AR47" s="13">
        <f t="shared" si="10"/>
        <v>421.476</v>
      </c>
      <c r="AS47" s="13">
        <f t="shared" si="11"/>
        <v>322.21199999999999</v>
      </c>
      <c r="AT47" s="13">
        <f t="shared" si="12"/>
        <v>217.46499999999997</v>
      </c>
      <c r="AU47" s="13">
        <f t="shared" si="13"/>
        <v>260.40000000000003</v>
      </c>
      <c r="AV47" s="13">
        <f t="shared" si="14"/>
        <v>260.40000000000003</v>
      </c>
      <c r="AW47" s="13">
        <f t="shared" si="15"/>
        <v>358</v>
      </c>
      <c r="AX47" s="13">
        <f t="shared" si="16"/>
        <v>512</v>
      </c>
      <c r="AY47" s="13">
        <f t="shared" si="17"/>
        <v>189.1</v>
      </c>
      <c r="AZ47" s="13">
        <f t="shared" si="18"/>
        <v>358</v>
      </c>
      <c r="BA47" s="13">
        <f t="shared" si="19"/>
        <v>402</v>
      </c>
      <c r="BB47" s="13">
        <f t="shared" si="20"/>
        <v>217.46499999999997</v>
      </c>
    </row>
    <row r="48" spans="1:54" x14ac:dyDescent="0.2">
      <c r="A48" s="12" t="s">
        <v>107</v>
      </c>
      <c r="B48" t="s">
        <v>60</v>
      </c>
      <c r="C48" s="7"/>
      <c r="D48" s="7"/>
      <c r="F48" t="s">
        <v>140</v>
      </c>
      <c r="G48" s="18"/>
      <c r="H48" s="19"/>
      <c r="L48" s="6" t="s">
        <v>60</v>
      </c>
      <c r="M48" s="79">
        <v>141.60000000000002</v>
      </c>
      <c r="N48" s="79">
        <v>141.60000000000002</v>
      </c>
      <c r="O48" s="40">
        <v>424</v>
      </c>
      <c r="P48" s="40">
        <v>486</v>
      </c>
      <c r="Q48" s="40">
        <v>486</v>
      </c>
      <c r="R48" s="40">
        <v>486</v>
      </c>
      <c r="S48" s="13">
        <v>486</v>
      </c>
      <c r="T48" s="13">
        <v>333.33300000000003</v>
      </c>
      <c r="U48" s="40">
        <v>436.22699999999998</v>
      </c>
      <c r="V48" s="40">
        <v>436.22699999999998</v>
      </c>
      <c r="W48" s="13">
        <v>333.33300000000003</v>
      </c>
      <c r="X48" s="40">
        <v>224.43399999999997</v>
      </c>
      <c r="Y48" s="81">
        <v>321.3</v>
      </c>
      <c r="Z48" s="81">
        <v>321.3</v>
      </c>
      <c r="AA48" s="79">
        <v>486</v>
      </c>
      <c r="AB48" s="40">
        <v>636</v>
      </c>
      <c r="AC48" s="40">
        <v>195.16</v>
      </c>
      <c r="AD48" s="40">
        <v>486</v>
      </c>
      <c r="AE48" s="13">
        <v>530</v>
      </c>
      <c r="AF48" s="40">
        <v>224.43399999999997</v>
      </c>
      <c r="AG48" s="13"/>
      <c r="AH48" s="6" t="s">
        <v>60</v>
      </c>
      <c r="AI48" s="13">
        <f t="shared" si="1"/>
        <v>141.60000000000002</v>
      </c>
      <c r="AJ48" s="13">
        <f t="shared" si="2"/>
        <v>141.60000000000002</v>
      </c>
      <c r="AK48" s="13">
        <f t="shared" si="3"/>
        <v>424</v>
      </c>
      <c r="AL48" s="13">
        <f t="shared" si="4"/>
        <v>486</v>
      </c>
      <c r="AM48" s="13">
        <f t="shared" si="5"/>
        <v>486</v>
      </c>
      <c r="AN48" s="13">
        <f t="shared" si="6"/>
        <v>486</v>
      </c>
      <c r="AO48" s="13">
        <f t="shared" si="7"/>
        <v>486</v>
      </c>
      <c r="AP48" s="13">
        <f t="shared" si="8"/>
        <v>333.33300000000003</v>
      </c>
      <c r="AQ48" s="13">
        <f t="shared" si="9"/>
        <v>436.22699999999998</v>
      </c>
      <c r="AR48" s="13">
        <f t="shared" si="10"/>
        <v>436.22699999999998</v>
      </c>
      <c r="AS48" s="13">
        <f t="shared" si="11"/>
        <v>333.33300000000003</v>
      </c>
      <c r="AT48" s="13">
        <f t="shared" si="12"/>
        <v>224.43399999999997</v>
      </c>
      <c r="AU48" s="13">
        <f t="shared" si="13"/>
        <v>321.3</v>
      </c>
      <c r="AV48" s="13">
        <f t="shared" si="14"/>
        <v>321.3</v>
      </c>
      <c r="AW48" s="13">
        <f t="shared" si="15"/>
        <v>486</v>
      </c>
      <c r="AX48" s="13">
        <f t="shared" si="16"/>
        <v>636</v>
      </c>
      <c r="AY48" s="13">
        <f t="shared" si="17"/>
        <v>195.16</v>
      </c>
      <c r="AZ48" s="13">
        <f t="shared" si="18"/>
        <v>486</v>
      </c>
      <c r="BA48" s="13">
        <f t="shared" si="19"/>
        <v>530</v>
      </c>
      <c r="BB48" s="13">
        <f t="shared" si="20"/>
        <v>224.43399999999997</v>
      </c>
    </row>
    <row r="49" spans="2:54" x14ac:dyDescent="0.2">
      <c r="B49" s="1" t="s">
        <v>9</v>
      </c>
      <c r="C49" s="3"/>
      <c r="D49" s="3"/>
      <c r="E49" s="3"/>
      <c r="F49" s="3"/>
      <c r="G49" s="8"/>
      <c r="H49" s="8"/>
      <c r="I49" s="8"/>
      <c r="L49" s="35" t="s">
        <v>9</v>
      </c>
      <c r="M49" s="79"/>
      <c r="N49" s="81"/>
      <c r="O49" s="40">
        <v>0</v>
      </c>
      <c r="P49" s="40"/>
      <c r="Q49" s="40"/>
      <c r="R49" s="40"/>
      <c r="S49" s="13"/>
      <c r="T49" s="13"/>
      <c r="U49" s="40"/>
      <c r="V49" s="40"/>
      <c r="W49" s="13"/>
      <c r="X49" s="40"/>
      <c r="Y49" s="13"/>
      <c r="Z49" s="13"/>
      <c r="AA49" s="40"/>
      <c r="AB49" s="40"/>
      <c r="AC49" s="40"/>
      <c r="AD49" s="40"/>
      <c r="AF49" s="40"/>
      <c r="AG49" s="13"/>
      <c r="AH49" s="35" t="s">
        <v>9</v>
      </c>
      <c r="AI49" s="13"/>
      <c r="AJ49" s="13"/>
      <c r="AK49" s="13">
        <f t="shared" si="3"/>
        <v>0</v>
      </c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 spans="2:54" x14ac:dyDescent="0.2">
      <c r="B50" t="s">
        <v>117</v>
      </c>
      <c r="C50" s="5"/>
      <c r="F50" t="s">
        <v>139</v>
      </c>
      <c r="G50" s="18"/>
      <c r="H50" s="7"/>
      <c r="L50" s="6" t="s">
        <v>117</v>
      </c>
      <c r="M50" s="79">
        <v>97.350000000000009</v>
      </c>
      <c r="N50" s="79">
        <v>97.350000000000009</v>
      </c>
      <c r="O50" s="40">
        <v>218</v>
      </c>
      <c r="P50" s="40">
        <v>146</v>
      </c>
      <c r="Q50" s="40">
        <v>146</v>
      </c>
      <c r="R50" s="40">
        <v>146</v>
      </c>
      <c r="S50" s="37">
        <v>146</v>
      </c>
      <c r="T50" s="37">
        <v>144.17699999999999</v>
      </c>
      <c r="U50" s="42">
        <v>191.82900000000001</v>
      </c>
      <c r="V50" s="42">
        <v>191.82900000000001</v>
      </c>
      <c r="W50" s="37">
        <v>144.17699999999999</v>
      </c>
      <c r="X50" s="40">
        <v>97.566000000000003</v>
      </c>
      <c r="Y50" s="82">
        <v>163.80000000000001</v>
      </c>
      <c r="Z50" s="82">
        <v>163.80000000000001</v>
      </c>
      <c r="AA50" s="40">
        <v>146</v>
      </c>
      <c r="AB50" s="40">
        <v>142</v>
      </c>
      <c r="AC50" s="40">
        <v>84.84</v>
      </c>
      <c r="AD50" s="40">
        <v>146</v>
      </c>
      <c r="AE50" s="40">
        <v>146</v>
      </c>
      <c r="AF50" s="40">
        <v>97.566000000000003</v>
      </c>
      <c r="AG50" s="13"/>
      <c r="AH50" s="6" t="s">
        <v>117</v>
      </c>
      <c r="AI50" s="13">
        <f t="shared" si="1"/>
        <v>97.350000000000009</v>
      </c>
      <c r="AJ50" s="13">
        <f t="shared" si="2"/>
        <v>97.350000000000009</v>
      </c>
      <c r="AK50" s="13">
        <f t="shared" si="3"/>
        <v>218</v>
      </c>
      <c r="AL50" s="13">
        <f t="shared" si="4"/>
        <v>146</v>
      </c>
      <c r="AM50" s="13">
        <f t="shared" si="5"/>
        <v>146</v>
      </c>
      <c r="AN50" s="13">
        <f t="shared" si="6"/>
        <v>146</v>
      </c>
      <c r="AO50" s="13">
        <f t="shared" si="7"/>
        <v>146</v>
      </c>
      <c r="AP50" s="13">
        <f t="shared" si="8"/>
        <v>144.17699999999999</v>
      </c>
      <c r="AQ50" s="13">
        <f t="shared" si="9"/>
        <v>191.82900000000001</v>
      </c>
      <c r="AR50" s="13">
        <f t="shared" si="10"/>
        <v>191.82900000000001</v>
      </c>
      <c r="AS50" s="13">
        <f t="shared" si="11"/>
        <v>144.17699999999999</v>
      </c>
      <c r="AT50" s="13">
        <f t="shared" si="12"/>
        <v>97.566000000000003</v>
      </c>
      <c r="AU50" s="13">
        <f t="shared" si="13"/>
        <v>163.80000000000001</v>
      </c>
      <c r="AV50" s="13">
        <f t="shared" si="14"/>
        <v>163.80000000000001</v>
      </c>
      <c r="AW50" s="13">
        <f t="shared" si="15"/>
        <v>146</v>
      </c>
      <c r="AX50" s="13">
        <f t="shared" si="16"/>
        <v>142</v>
      </c>
      <c r="AY50" s="13">
        <f t="shared" si="17"/>
        <v>84.84</v>
      </c>
      <c r="AZ50" s="13">
        <f t="shared" si="18"/>
        <v>146</v>
      </c>
      <c r="BA50" s="13">
        <f t="shared" si="19"/>
        <v>146</v>
      </c>
      <c r="BB50" s="13">
        <f t="shared" ref="BB50:BB66" si="21">AF50*$AF$2</f>
        <v>97.566000000000003</v>
      </c>
    </row>
    <row r="51" spans="2:54" x14ac:dyDescent="0.2">
      <c r="B51" t="s">
        <v>118</v>
      </c>
      <c r="C51" s="5"/>
      <c r="F51" t="s">
        <v>139</v>
      </c>
      <c r="G51" s="18"/>
      <c r="H51" s="7"/>
      <c r="L51" s="6" t="s">
        <v>118</v>
      </c>
      <c r="M51" s="79">
        <v>153.4</v>
      </c>
      <c r="N51" s="79">
        <v>153.4</v>
      </c>
      <c r="O51" s="40">
        <v>256</v>
      </c>
      <c r="P51" s="40">
        <v>174</v>
      </c>
      <c r="Q51" s="40">
        <v>174</v>
      </c>
      <c r="R51" s="40">
        <v>174</v>
      </c>
      <c r="S51" s="37">
        <v>174</v>
      </c>
      <c r="T51" s="37">
        <v>174.86699999999999</v>
      </c>
      <c r="U51" s="42">
        <v>231.16499999999999</v>
      </c>
      <c r="V51" s="42">
        <v>231.16499999999999</v>
      </c>
      <c r="W51" s="37">
        <v>174.86699999999999</v>
      </c>
      <c r="X51" s="40">
        <v>117.09299999999999</v>
      </c>
      <c r="Y51" s="82">
        <v>262.5</v>
      </c>
      <c r="Z51" s="82">
        <v>262.5</v>
      </c>
      <c r="AA51" s="40">
        <v>174</v>
      </c>
      <c r="AB51" s="40">
        <v>172</v>
      </c>
      <c r="AC51" s="40">
        <v>101.82</v>
      </c>
      <c r="AD51" s="40">
        <v>174</v>
      </c>
      <c r="AE51" s="40">
        <v>174</v>
      </c>
      <c r="AF51" s="40">
        <v>117.09299999999999</v>
      </c>
      <c r="AG51" s="13"/>
      <c r="AH51" s="6" t="s">
        <v>118</v>
      </c>
      <c r="AI51" s="13">
        <f t="shared" si="1"/>
        <v>153.4</v>
      </c>
      <c r="AJ51" s="13">
        <f t="shared" si="2"/>
        <v>153.4</v>
      </c>
      <c r="AK51" s="13">
        <f t="shared" si="3"/>
        <v>256</v>
      </c>
      <c r="AL51" s="13">
        <f t="shared" si="4"/>
        <v>174</v>
      </c>
      <c r="AM51" s="13">
        <f t="shared" si="5"/>
        <v>174</v>
      </c>
      <c r="AN51" s="13">
        <f t="shared" si="6"/>
        <v>174</v>
      </c>
      <c r="AO51" s="13">
        <f t="shared" si="7"/>
        <v>174</v>
      </c>
      <c r="AP51" s="13">
        <f t="shared" si="8"/>
        <v>174.86699999999999</v>
      </c>
      <c r="AQ51" s="13">
        <f t="shared" si="9"/>
        <v>231.16499999999999</v>
      </c>
      <c r="AR51" s="13">
        <f t="shared" si="10"/>
        <v>231.16499999999999</v>
      </c>
      <c r="AS51" s="13">
        <f t="shared" si="11"/>
        <v>174.86699999999999</v>
      </c>
      <c r="AT51" s="13">
        <f t="shared" si="12"/>
        <v>117.09299999999999</v>
      </c>
      <c r="AU51" s="13">
        <f t="shared" si="13"/>
        <v>262.5</v>
      </c>
      <c r="AV51" s="13">
        <f t="shared" si="14"/>
        <v>262.5</v>
      </c>
      <c r="AW51" s="13">
        <f t="shared" si="15"/>
        <v>174</v>
      </c>
      <c r="AX51" s="13">
        <f t="shared" si="16"/>
        <v>172</v>
      </c>
      <c r="AY51" s="13">
        <f t="shared" si="17"/>
        <v>101.82</v>
      </c>
      <c r="AZ51" s="13">
        <f t="shared" si="18"/>
        <v>174</v>
      </c>
      <c r="BA51" s="13">
        <f t="shared" si="19"/>
        <v>174</v>
      </c>
      <c r="BB51" s="13">
        <f t="shared" si="21"/>
        <v>117.09299999999999</v>
      </c>
    </row>
    <row r="52" spans="2:54" x14ac:dyDescent="0.2">
      <c r="B52" t="s">
        <v>119</v>
      </c>
      <c r="C52" s="7"/>
      <c r="D52" s="7"/>
      <c r="F52" t="s">
        <v>139</v>
      </c>
      <c r="G52" s="18"/>
      <c r="L52" s="6" t="s">
        <v>119</v>
      </c>
      <c r="M52" s="79">
        <v>191.75</v>
      </c>
      <c r="N52" s="79">
        <v>191.75</v>
      </c>
      <c r="O52" s="40">
        <v>334</v>
      </c>
      <c r="P52" s="40">
        <v>230</v>
      </c>
      <c r="Q52" s="40">
        <v>230</v>
      </c>
      <c r="R52" s="40">
        <v>230</v>
      </c>
      <c r="S52" s="37">
        <v>230</v>
      </c>
      <c r="T52" s="37">
        <v>218.12999999999997</v>
      </c>
      <c r="U52" s="42">
        <v>290.202</v>
      </c>
      <c r="V52" s="42">
        <v>290.202</v>
      </c>
      <c r="W52" s="37">
        <v>218.12999999999997</v>
      </c>
      <c r="X52" s="40">
        <v>146.37199999999999</v>
      </c>
      <c r="Y52" s="82">
        <v>329.7</v>
      </c>
      <c r="Z52" s="82">
        <v>329.7</v>
      </c>
      <c r="AA52" s="40">
        <v>230</v>
      </c>
      <c r="AB52" s="40">
        <v>234</v>
      </c>
      <c r="AC52" s="40">
        <v>127.28</v>
      </c>
      <c r="AD52" s="40">
        <v>230</v>
      </c>
      <c r="AE52" s="40">
        <v>230</v>
      </c>
      <c r="AF52" s="40">
        <v>146.37199999999999</v>
      </c>
      <c r="AG52" s="13"/>
      <c r="AH52" s="6" t="s">
        <v>119</v>
      </c>
      <c r="AI52" s="13">
        <f t="shared" si="1"/>
        <v>191.75</v>
      </c>
      <c r="AJ52" s="13">
        <f t="shared" si="2"/>
        <v>191.75</v>
      </c>
      <c r="AK52" s="13">
        <f t="shared" si="3"/>
        <v>334</v>
      </c>
      <c r="AL52" s="13">
        <f t="shared" si="4"/>
        <v>230</v>
      </c>
      <c r="AM52" s="13">
        <f t="shared" si="5"/>
        <v>230</v>
      </c>
      <c r="AN52" s="13">
        <f t="shared" si="6"/>
        <v>230</v>
      </c>
      <c r="AO52" s="13">
        <f t="shared" si="7"/>
        <v>230</v>
      </c>
      <c r="AP52" s="13">
        <f t="shared" si="8"/>
        <v>218.12999999999997</v>
      </c>
      <c r="AQ52" s="13">
        <f t="shared" si="9"/>
        <v>290.202</v>
      </c>
      <c r="AR52" s="13">
        <f t="shared" si="10"/>
        <v>290.202</v>
      </c>
      <c r="AS52" s="13">
        <f t="shared" si="11"/>
        <v>218.12999999999997</v>
      </c>
      <c r="AT52" s="13">
        <f t="shared" si="12"/>
        <v>146.37199999999999</v>
      </c>
      <c r="AU52" s="13">
        <f t="shared" si="13"/>
        <v>329.7</v>
      </c>
      <c r="AV52" s="13">
        <f t="shared" si="14"/>
        <v>329.7</v>
      </c>
      <c r="AW52" s="13">
        <f t="shared" si="15"/>
        <v>230</v>
      </c>
      <c r="AX52" s="13">
        <f t="shared" si="16"/>
        <v>234</v>
      </c>
      <c r="AY52" s="13">
        <f t="shared" si="17"/>
        <v>127.28</v>
      </c>
      <c r="AZ52" s="13">
        <f t="shared" si="18"/>
        <v>230</v>
      </c>
      <c r="BA52" s="13">
        <f t="shared" si="19"/>
        <v>230</v>
      </c>
      <c r="BB52" s="13">
        <f t="shared" si="21"/>
        <v>146.37199999999999</v>
      </c>
    </row>
    <row r="53" spans="2:54" x14ac:dyDescent="0.2">
      <c r="B53" t="s">
        <v>120</v>
      </c>
      <c r="C53" s="7"/>
      <c r="D53" s="7"/>
      <c r="F53" t="s">
        <v>139</v>
      </c>
      <c r="G53" s="18"/>
      <c r="L53" s="6" t="s">
        <v>120</v>
      </c>
      <c r="M53" s="79">
        <v>233.05</v>
      </c>
      <c r="N53" s="79">
        <v>233.05</v>
      </c>
      <c r="O53" s="40">
        <v>380</v>
      </c>
      <c r="P53" s="40">
        <v>254</v>
      </c>
      <c r="Q53" s="40">
        <v>254</v>
      </c>
      <c r="R53" s="40">
        <v>254</v>
      </c>
      <c r="S53" s="37">
        <v>254</v>
      </c>
      <c r="T53" s="37">
        <v>232.91399999999999</v>
      </c>
      <c r="U53" s="42">
        <v>309.87</v>
      </c>
      <c r="V53" s="42">
        <v>309.87</v>
      </c>
      <c r="W53" s="37">
        <v>232.91399999999999</v>
      </c>
      <c r="X53" s="40">
        <v>157.50399999999999</v>
      </c>
      <c r="Y53" s="82">
        <v>394.8</v>
      </c>
      <c r="Z53" s="82">
        <v>394.8</v>
      </c>
      <c r="AA53" s="40">
        <v>254</v>
      </c>
      <c r="AB53" s="40">
        <v>262</v>
      </c>
      <c r="AC53" s="40">
        <v>136.96</v>
      </c>
      <c r="AD53" s="40">
        <v>254</v>
      </c>
      <c r="AE53" s="40">
        <v>254</v>
      </c>
      <c r="AF53" s="40">
        <v>157.50399999999999</v>
      </c>
      <c r="AG53" s="13"/>
      <c r="AH53" s="6" t="s">
        <v>120</v>
      </c>
      <c r="AI53" s="13">
        <f t="shared" si="1"/>
        <v>233.05</v>
      </c>
      <c r="AJ53" s="13">
        <f t="shared" si="2"/>
        <v>233.05</v>
      </c>
      <c r="AK53" s="13">
        <f t="shared" si="3"/>
        <v>380</v>
      </c>
      <c r="AL53" s="13">
        <f t="shared" si="4"/>
        <v>254</v>
      </c>
      <c r="AM53" s="13">
        <f t="shared" si="5"/>
        <v>254</v>
      </c>
      <c r="AN53" s="13">
        <f t="shared" si="6"/>
        <v>254</v>
      </c>
      <c r="AO53" s="13">
        <f t="shared" si="7"/>
        <v>254</v>
      </c>
      <c r="AP53" s="13">
        <f t="shared" si="8"/>
        <v>232.91399999999999</v>
      </c>
      <c r="AQ53" s="13">
        <f t="shared" si="9"/>
        <v>309.87</v>
      </c>
      <c r="AR53" s="13">
        <f t="shared" si="10"/>
        <v>309.87</v>
      </c>
      <c r="AS53" s="13">
        <f t="shared" si="11"/>
        <v>232.91399999999999</v>
      </c>
      <c r="AT53" s="13">
        <f t="shared" si="12"/>
        <v>157.50399999999999</v>
      </c>
      <c r="AU53" s="13">
        <f t="shared" si="13"/>
        <v>394.8</v>
      </c>
      <c r="AV53" s="13">
        <f t="shared" si="14"/>
        <v>394.8</v>
      </c>
      <c r="AW53" s="13">
        <f t="shared" si="15"/>
        <v>254</v>
      </c>
      <c r="AX53" s="13">
        <f t="shared" si="16"/>
        <v>262</v>
      </c>
      <c r="AY53" s="13">
        <f t="shared" si="17"/>
        <v>136.96</v>
      </c>
      <c r="AZ53" s="13">
        <f t="shared" si="18"/>
        <v>254</v>
      </c>
      <c r="BA53" s="13">
        <f t="shared" si="19"/>
        <v>254</v>
      </c>
      <c r="BB53" s="13">
        <f t="shared" si="21"/>
        <v>157.50399999999999</v>
      </c>
    </row>
    <row r="54" spans="2:54" x14ac:dyDescent="0.2">
      <c r="B54" t="s">
        <v>121</v>
      </c>
      <c r="C54" s="7"/>
      <c r="D54" s="7"/>
      <c r="F54" t="s">
        <v>139</v>
      </c>
      <c r="G54" s="18"/>
      <c r="L54" s="6" t="s">
        <v>121</v>
      </c>
      <c r="M54" s="79">
        <v>513.30000000000007</v>
      </c>
      <c r="N54" s="79">
        <v>513.30000000000007</v>
      </c>
      <c r="O54" s="40">
        <v>716</v>
      </c>
      <c r="P54" s="40">
        <v>504</v>
      </c>
      <c r="Q54" s="40">
        <v>504</v>
      </c>
      <c r="R54" s="40">
        <v>504</v>
      </c>
      <c r="S54" s="37">
        <v>504</v>
      </c>
      <c r="T54" s="37">
        <v>469.55699999999996</v>
      </c>
      <c r="U54" s="42">
        <v>624.65699999999993</v>
      </c>
      <c r="V54" s="42">
        <v>624.65699999999993</v>
      </c>
      <c r="W54" s="37">
        <v>469.55699999999996</v>
      </c>
      <c r="X54" s="40">
        <v>316.43400000000003</v>
      </c>
      <c r="Y54" s="82">
        <v>875.7</v>
      </c>
      <c r="Z54" s="82">
        <v>875.7</v>
      </c>
      <c r="AA54" s="40">
        <v>504</v>
      </c>
      <c r="AB54" s="40">
        <v>540</v>
      </c>
      <c r="AC54" s="40">
        <v>275.16000000000003</v>
      </c>
      <c r="AD54" s="40">
        <v>504</v>
      </c>
      <c r="AE54" s="40">
        <v>504</v>
      </c>
      <c r="AF54" s="40">
        <v>316.43400000000003</v>
      </c>
      <c r="AG54" s="13"/>
      <c r="AH54" s="6" t="s">
        <v>121</v>
      </c>
      <c r="AI54" s="13">
        <f t="shared" si="1"/>
        <v>513.30000000000007</v>
      </c>
      <c r="AJ54" s="13">
        <f t="shared" si="2"/>
        <v>513.30000000000007</v>
      </c>
      <c r="AK54" s="13">
        <f t="shared" si="3"/>
        <v>716</v>
      </c>
      <c r="AL54" s="13">
        <f t="shared" si="4"/>
        <v>504</v>
      </c>
      <c r="AM54" s="13">
        <f t="shared" si="5"/>
        <v>504</v>
      </c>
      <c r="AN54" s="13">
        <f t="shared" si="6"/>
        <v>504</v>
      </c>
      <c r="AO54" s="13">
        <f t="shared" si="7"/>
        <v>504</v>
      </c>
      <c r="AP54" s="13">
        <f t="shared" si="8"/>
        <v>469.55699999999996</v>
      </c>
      <c r="AQ54" s="13">
        <f t="shared" si="9"/>
        <v>624.65699999999993</v>
      </c>
      <c r="AR54" s="13">
        <f t="shared" si="10"/>
        <v>624.65699999999993</v>
      </c>
      <c r="AS54" s="13">
        <f t="shared" si="11"/>
        <v>469.55699999999996</v>
      </c>
      <c r="AT54" s="13">
        <f t="shared" si="12"/>
        <v>316.43400000000003</v>
      </c>
      <c r="AU54" s="13">
        <f t="shared" si="13"/>
        <v>875.7</v>
      </c>
      <c r="AV54" s="13">
        <f t="shared" si="14"/>
        <v>875.7</v>
      </c>
      <c r="AW54" s="13">
        <f t="shared" si="15"/>
        <v>504</v>
      </c>
      <c r="AX54" s="13">
        <f t="shared" si="16"/>
        <v>540</v>
      </c>
      <c r="AY54" s="13">
        <f t="shared" si="17"/>
        <v>275.16000000000003</v>
      </c>
      <c r="AZ54" s="13">
        <f t="shared" si="18"/>
        <v>504</v>
      </c>
      <c r="BA54" s="13">
        <f t="shared" si="19"/>
        <v>504</v>
      </c>
      <c r="BB54" s="13">
        <f t="shared" si="21"/>
        <v>316.43400000000003</v>
      </c>
    </row>
    <row r="55" spans="2:54" x14ac:dyDescent="0.2">
      <c r="B55" t="s">
        <v>122</v>
      </c>
      <c r="C55" s="7"/>
      <c r="D55" s="5"/>
      <c r="F55" t="s">
        <v>139</v>
      </c>
      <c r="G55" s="18"/>
      <c r="L55" s="6" t="s">
        <v>122</v>
      </c>
      <c r="M55" s="79">
        <v>545.75</v>
      </c>
      <c r="N55" s="79">
        <v>545.75</v>
      </c>
      <c r="O55" s="40">
        <v>756</v>
      </c>
      <c r="P55" s="40">
        <v>530</v>
      </c>
      <c r="Q55" s="40">
        <v>530</v>
      </c>
      <c r="R55" s="40">
        <v>530</v>
      </c>
      <c r="S55" s="37">
        <v>530</v>
      </c>
      <c r="T55" s="37">
        <v>499.125</v>
      </c>
      <c r="U55" s="42">
        <v>664.02599999999995</v>
      </c>
      <c r="V55" s="42">
        <v>664.02599999999995</v>
      </c>
      <c r="W55" s="37">
        <v>499.125</v>
      </c>
      <c r="X55" s="40">
        <v>335.93799999999999</v>
      </c>
      <c r="Y55" s="82">
        <v>942.90000000000009</v>
      </c>
      <c r="Z55" s="82">
        <v>942.90000000000009</v>
      </c>
      <c r="AA55" s="40">
        <v>530</v>
      </c>
      <c r="AB55" s="40">
        <v>568</v>
      </c>
      <c r="AC55" s="40">
        <v>292.12</v>
      </c>
      <c r="AD55" s="40">
        <v>530</v>
      </c>
      <c r="AE55" s="40">
        <v>530</v>
      </c>
      <c r="AF55" s="40">
        <v>335.93799999999999</v>
      </c>
      <c r="AG55" s="13"/>
      <c r="AH55" s="6" t="s">
        <v>122</v>
      </c>
      <c r="AI55" s="13">
        <f t="shared" si="1"/>
        <v>545.75</v>
      </c>
      <c r="AJ55" s="13">
        <f t="shared" si="2"/>
        <v>545.75</v>
      </c>
      <c r="AK55" s="13">
        <f t="shared" si="3"/>
        <v>756</v>
      </c>
      <c r="AL55" s="13">
        <f t="shared" si="4"/>
        <v>530</v>
      </c>
      <c r="AM55" s="13">
        <f t="shared" si="5"/>
        <v>530</v>
      </c>
      <c r="AN55" s="13">
        <f t="shared" si="6"/>
        <v>530</v>
      </c>
      <c r="AO55" s="13">
        <f t="shared" si="7"/>
        <v>530</v>
      </c>
      <c r="AP55" s="13">
        <f t="shared" si="8"/>
        <v>499.125</v>
      </c>
      <c r="AQ55" s="13">
        <f t="shared" si="9"/>
        <v>664.02599999999995</v>
      </c>
      <c r="AR55" s="13">
        <f t="shared" si="10"/>
        <v>664.02599999999995</v>
      </c>
      <c r="AS55" s="13">
        <f t="shared" si="11"/>
        <v>499.125</v>
      </c>
      <c r="AT55" s="13">
        <f t="shared" si="12"/>
        <v>335.93799999999999</v>
      </c>
      <c r="AU55" s="13">
        <f t="shared" si="13"/>
        <v>942.90000000000009</v>
      </c>
      <c r="AV55" s="13">
        <f t="shared" si="14"/>
        <v>942.90000000000009</v>
      </c>
      <c r="AW55" s="13">
        <f t="shared" si="15"/>
        <v>530</v>
      </c>
      <c r="AX55" s="13">
        <f t="shared" si="16"/>
        <v>568</v>
      </c>
      <c r="AY55" s="13">
        <f t="shared" si="17"/>
        <v>292.12</v>
      </c>
      <c r="AZ55" s="13">
        <f t="shared" si="18"/>
        <v>530</v>
      </c>
      <c r="BA55" s="13">
        <f t="shared" si="19"/>
        <v>530</v>
      </c>
      <c r="BB55" s="13">
        <f t="shared" si="21"/>
        <v>335.93799999999999</v>
      </c>
    </row>
    <row r="56" spans="2:54" x14ac:dyDescent="0.2">
      <c r="B56" t="s">
        <v>123</v>
      </c>
      <c r="C56" s="7"/>
      <c r="D56" s="7"/>
      <c r="F56" t="s">
        <v>139</v>
      </c>
      <c r="G56" s="18"/>
      <c r="L56" s="6" t="s">
        <v>123</v>
      </c>
      <c r="M56" s="79">
        <v>578.20000000000005</v>
      </c>
      <c r="N56" s="79">
        <v>578.20000000000005</v>
      </c>
      <c r="O56" s="40">
        <v>794</v>
      </c>
      <c r="P56" s="40">
        <v>560</v>
      </c>
      <c r="Q56" s="40">
        <v>560</v>
      </c>
      <c r="R56" s="40">
        <v>560</v>
      </c>
      <c r="S56" s="37">
        <v>560</v>
      </c>
      <c r="T56" s="37">
        <v>499.125</v>
      </c>
      <c r="U56" s="42">
        <v>664.02599999999995</v>
      </c>
      <c r="V56" s="42">
        <v>664.02599999999995</v>
      </c>
      <c r="W56" s="37">
        <v>499.125</v>
      </c>
      <c r="X56" s="40">
        <v>335.93799999999999</v>
      </c>
      <c r="Y56" s="82">
        <v>987</v>
      </c>
      <c r="Z56" s="82">
        <v>987</v>
      </c>
      <c r="AA56" s="40">
        <v>560</v>
      </c>
      <c r="AB56" s="40">
        <v>602</v>
      </c>
      <c r="AC56" s="40">
        <v>292.12</v>
      </c>
      <c r="AD56" s="40">
        <v>560</v>
      </c>
      <c r="AE56" s="40">
        <v>560</v>
      </c>
      <c r="AF56" s="40">
        <v>335.93799999999999</v>
      </c>
      <c r="AG56" s="13"/>
      <c r="AH56" s="6" t="s">
        <v>123</v>
      </c>
      <c r="AI56" s="13">
        <f t="shared" si="1"/>
        <v>578.20000000000005</v>
      </c>
      <c r="AJ56" s="13">
        <f t="shared" si="2"/>
        <v>578.20000000000005</v>
      </c>
      <c r="AK56" s="13">
        <f t="shared" si="3"/>
        <v>794</v>
      </c>
      <c r="AL56" s="13">
        <f t="shared" si="4"/>
        <v>560</v>
      </c>
      <c r="AM56" s="13">
        <f t="shared" si="5"/>
        <v>560</v>
      </c>
      <c r="AN56" s="13">
        <f t="shared" si="6"/>
        <v>560</v>
      </c>
      <c r="AO56" s="13">
        <f t="shared" si="7"/>
        <v>560</v>
      </c>
      <c r="AP56" s="13">
        <f t="shared" si="8"/>
        <v>499.125</v>
      </c>
      <c r="AQ56" s="13">
        <f t="shared" si="9"/>
        <v>664.02599999999995</v>
      </c>
      <c r="AR56" s="13">
        <f t="shared" si="10"/>
        <v>664.02599999999995</v>
      </c>
      <c r="AS56" s="13">
        <f t="shared" si="11"/>
        <v>499.125</v>
      </c>
      <c r="AT56" s="13">
        <f t="shared" si="12"/>
        <v>335.93799999999999</v>
      </c>
      <c r="AU56" s="13">
        <f t="shared" si="13"/>
        <v>987</v>
      </c>
      <c r="AV56" s="13">
        <f t="shared" si="14"/>
        <v>987</v>
      </c>
      <c r="AW56" s="13">
        <f t="shared" si="15"/>
        <v>560</v>
      </c>
      <c r="AX56" s="13">
        <f t="shared" si="16"/>
        <v>602</v>
      </c>
      <c r="AY56" s="13">
        <f t="shared" si="17"/>
        <v>292.12</v>
      </c>
      <c r="AZ56" s="13">
        <f t="shared" si="18"/>
        <v>560</v>
      </c>
      <c r="BA56" s="13">
        <f t="shared" si="19"/>
        <v>560</v>
      </c>
      <c r="BB56" s="13">
        <f t="shared" si="21"/>
        <v>335.93799999999999</v>
      </c>
    </row>
    <row r="57" spans="2:54" x14ac:dyDescent="0.2">
      <c r="B57" t="s">
        <v>124</v>
      </c>
      <c r="C57" s="7"/>
      <c r="D57" s="7"/>
      <c r="F57" t="s">
        <v>139</v>
      </c>
      <c r="G57" s="18"/>
      <c r="L57" s="6" t="s">
        <v>124</v>
      </c>
      <c r="M57" s="79">
        <v>616.55000000000007</v>
      </c>
      <c r="N57" s="79">
        <v>616.55000000000007</v>
      </c>
      <c r="O57" s="40">
        <v>836</v>
      </c>
      <c r="P57" s="40">
        <v>584</v>
      </c>
      <c r="Q57" s="40">
        <v>584</v>
      </c>
      <c r="R57" s="40">
        <v>584</v>
      </c>
      <c r="S57" s="37">
        <v>584</v>
      </c>
      <c r="T57" s="37">
        <v>528.69299999999998</v>
      </c>
      <c r="U57" s="42">
        <v>703.36199999999997</v>
      </c>
      <c r="V57" s="42">
        <v>703.36199999999997</v>
      </c>
      <c r="W57" s="37">
        <v>528.69299999999998</v>
      </c>
      <c r="X57" s="40">
        <v>356.84499999999997</v>
      </c>
      <c r="Y57" s="82">
        <v>1054.2</v>
      </c>
      <c r="Z57" s="82">
        <v>1054.2</v>
      </c>
      <c r="AA57" s="40">
        <v>584</v>
      </c>
      <c r="AB57" s="40">
        <v>630</v>
      </c>
      <c r="AC57" s="40">
        <v>310.3</v>
      </c>
      <c r="AD57" s="40">
        <v>584</v>
      </c>
      <c r="AE57" s="40">
        <v>584</v>
      </c>
      <c r="AF57" s="40">
        <v>356.84499999999997</v>
      </c>
      <c r="AG57" s="13"/>
      <c r="AH57" s="6" t="s">
        <v>124</v>
      </c>
      <c r="AI57" s="13">
        <f t="shared" si="1"/>
        <v>616.55000000000007</v>
      </c>
      <c r="AJ57" s="13">
        <f t="shared" si="2"/>
        <v>616.55000000000007</v>
      </c>
      <c r="AK57" s="13">
        <f t="shared" si="3"/>
        <v>836</v>
      </c>
      <c r="AL57" s="13">
        <f t="shared" si="4"/>
        <v>584</v>
      </c>
      <c r="AM57" s="13">
        <f t="shared" si="5"/>
        <v>584</v>
      </c>
      <c r="AN57" s="13">
        <f t="shared" si="6"/>
        <v>584</v>
      </c>
      <c r="AO57" s="13">
        <f t="shared" si="7"/>
        <v>584</v>
      </c>
      <c r="AP57" s="13">
        <f t="shared" si="8"/>
        <v>528.69299999999998</v>
      </c>
      <c r="AQ57" s="13">
        <f t="shared" si="9"/>
        <v>703.36199999999997</v>
      </c>
      <c r="AR57" s="13">
        <f t="shared" si="10"/>
        <v>703.36199999999997</v>
      </c>
      <c r="AS57" s="13">
        <f t="shared" si="11"/>
        <v>528.69299999999998</v>
      </c>
      <c r="AT57" s="13">
        <f t="shared" si="12"/>
        <v>356.84499999999997</v>
      </c>
      <c r="AU57" s="13">
        <f t="shared" si="13"/>
        <v>1054.2</v>
      </c>
      <c r="AV57" s="13">
        <f t="shared" si="14"/>
        <v>1054.2</v>
      </c>
      <c r="AW57" s="13">
        <f t="shared" si="15"/>
        <v>584</v>
      </c>
      <c r="AX57" s="13">
        <f t="shared" si="16"/>
        <v>630</v>
      </c>
      <c r="AY57" s="13">
        <f t="shared" si="17"/>
        <v>310.3</v>
      </c>
      <c r="AZ57" s="13">
        <f t="shared" si="18"/>
        <v>584</v>
      </c>
      <c r="BA57" s="13">
        <f t="shared" si="19"/>
        <v>584</v>
      </c>
      <c r="BB57" s="13">
        <f t="shared" si="21"/>
        <v>356.84499999999997</v>
      </c>
    </row>
    <row r="58" spans="2:54" x14ac:dyDescent="0.2">
      <c r="B58" t="s">
        <v>108</v>
      </c>
      <c r="C58" s="7"/>
      <c r="D58" s="7"/>
      <c r="F58" t="s">
        <v>139</v>
      </c>
      <c r="G58" s="18"/>
      <c r="L58" s="6" t="s">
        <v>108</v>
      </c>
      <c r="M58" s="79">
        <v>0</v>
      </c>
      <c r="N58" s="79">
        <v>0</v>
      </c>
      <c r="O58" s="40">
        <v>0</v>
      </c>
      <c r="P58" s="40">
        <v>0</v>
      </c>
      <c r="Q58" s="40">
        <v>0</v>
      </c>
      <c r="R58" s="40">
        <v>0</v>
      </c>
      <c r="S58">
        <v>0</v>
      </c>
      <c r="T58" s="37">
        <v>140.51399999999998</v>
      </c>
      <c r="U58" s="42">
        <v>186.91199999999998</v>
      </c>
      <c r="V58" s="42">
        <v>186.91199999999998</v>
      </c>
      <c r="W58" s="37">
        <v>140.51399999999998</v>
      </c>
      <c r="X58" s="40">
        <v>94.783000000000001</v>
      </c>
      <c r="Y58" s="82">
        <v>102.9</v>
      </c>
      <c r="Z58" s="82">
        <v>102.9</v>
      </c>
      <c r="AA58" s="40">
        <v>0</v>
      </c>
      <c r="AB58">
        <v>0</v>
      </c>
      <c r="AC58" s="40">
        <v>82.42</v>
      </c>
      <c r="AD58" s="40">
        <v>0</v>
      </c>
      <c r="AE58" s="40">
        <v>0</v>
      </c>
      <c r="AF58" s="40">
        <v>94.783000000000001</v>
      </c>
      <c r="AG58" s="13"/>
      <c r="AH58" s="6" t="s">
        <v>108</v>
      </c>
      <c r="AI58" s="13">
        <f t="shared" si="1"/>
        <v>0</v>
      </c>
      <c r="AJ58" s="13">
        <f t="shared" si="2"/>
        <v>0</v>
      </c>
      <c r="AK58" s="13">
        <f t="shared" si="3"/>
        <v>0</v>
      </c>
      <c r="AL58" s="13">
        <f t="shared" si="4"/>
        <v>0</v>
      </c>
      <c r="AM58" s="13">
        <f t="shared" si="5"/>
        <v>0</v>
      </c>
      <c r="AN58" s="13">
        <f t="shared" si="6"/>
        <v>0</v>
      </c>
      <c r="AO58" s="13">
        <f t="shared" si="7"/>
        <v>0</v>
      </c>
      <c r="AP58" s="13">
        <f t="shared" si="8"/>
        <v>140.51399999999998</v>
      </c>
      <c r="AQ58" s="13">
        <f t="shared" si="9"/>
        <v>186.91199999999998</v>
      </c>
      <c r="AR58" s="13">
        <f t="shared" si="10"/>
        <v>186.91199999999998</v>
      </c>
      <c r="AS58" s="13">
        <f t="shared" si="11"/>
        <v>140.51399999999998</v>
      </c>
      <c r="AT58" s="13">
        <f t="shared" si="12"/>
        <v>94.783000000000001</v>
      </c>
      <c r="AU58" s="13">
        <f t="shared" si="13"/>
        <v>102.9</v>
      </c>
      <c r="AV58" s="13">
        <f t="shared" si="14"/>
        <v>102.9</v>
      </c>
      <c r="AW58" s="13">
        <f t="shared" si="15"/>
        <v>0</v>
      </c>
      <c r="AX58" s="13">
        <f t="shared" si="16"/>
        <v>0</v>
      </c>
      <c r="AY58" s="13">
        <f t="shared" si="17"/>
        <v>82.42</v>
      </c>
      <c r="AZ58" s="13">
        <f t="shared" si="18"/>
        <v>0</v>
      </c>
      <c r="BA58" s="13">
        <f t="shared" si="19"/>
        <v>0</v>
      </c>
      <c r="BB58" s="13">
        <f t="shared" si="21"/>
        <v>94.783000000000001</v>
      </c>
    </row>
    <row r="59" spans="2:54" x14ac:dyDescent="0.2">
      <c r="B59" t="s">
        <v>109</v>
      </c>
      <c r="C59" s="7"/>
      <c r="D59" s="7"/>
      <c r="F59" t="s">
        <v>139</v>
      </c>
      <c r="G59" s="18"/>
      <c r="L59" s="6" t="s">
        <v>109</v>
      </c>
      <c r="M59" s="85">
        <v>73.75</v>
      </c>
      <c r="N59" s="85">
        <v>73.75</v>
      </c>
      <c r="O59" s="50">
        <v>196</v>
      </c>
      <c r="P59" s="40">
        <v>134</v>
      </c>
      <c r="Q59" s="40">
        <v>134</v>
      </c>
      <c r="R59" s="40">
        <v>134</v>
      </c>
      <c r="S59" s="37">
        <v>134</v>
      </c>
      <c r="T59" s="37">
        <v>170.08199999999999</v>
      </c>
      <c r="U59" s="42">
        <v>226.24799999999999</v>
      </c>
      <c r="V59" s="42">
        <v>226.24799999999999</v>
      </c>
      <c r="W59" s="37">
        <v>170.08199999999999</v>
      </c>
      <c r="X59" s="40">
        <v>114.31</v>
      </c>
      <c r="Y59" s="82">
        <v>123.9</v>
      </c>
      <c r="Z59" s="82">
        <v>123.9</v>
      </c>
      <c r="AA59" s="40">
        <v>134</v>
      </c>
      <c r="AB59" s="40">
        <v>126</v>
      </c>
      <c r="AC59" s="40">
        <v>99.4</v>
      </c>
      <c r="AD59" s="40">
        <v>134</v>
      </c>
      <c r="AE59" s="40">
        <v>134</v>
      </c>
      <c r="AF59" s="40">
        <v>114.31</v>
      </c>
      <c r="AG59" s="13"/>
      <c r="AH59" s="6" t="s">
        <v>109</v>
      </c>
      <c r="AI59" s="13">
        <f t="shared" si="1"/>
        <v>73.75</v>
      </c>
      <c r="AJ59" s="13">
        <f t="shared" si="2"/>
        <v>73.75</v>
      </c>
      <c r="AK59" s="13">
        <f t="shared" si="3"/>
        <v>196</v>
      </c>
      <c r="AL59" s="13">
        <f t="shared" si="4"/>
        <v>134</v>
      </c>
      <c r="AM59" s="13">
        <f t="shared" si="5"/>
        <v>134</v>
      </c>
      <c r="AN59" s="13">
        <f t="shared" si="6"/>
        <v>134</v>
      </c>
      <c r="AO59" s="13">
        <f t="shared" si="7"/>
        <v>134</v>
      </c>
      <c r="AP59" s="13">
        <f t="shared" si="8"/>
        <v>170.08199999999999</v>
      </c>
      <c r="AQ59" s="13">
        <f t="shared" si="9"/>
        <v>226.24799999999999</v>
      </c>
      <c r="AR59" s="13">
        <f t="shared" si="10"/>
        <v>226.24799999999999</v>
      </c>
      <c r="AS59" s="13">
        <f t="shared" si="11"/>
        <v>170.08199999999999</v>
      </c>
      <c r="AT59" s="13">
        <f t="shared" si="12"/>
        <v>114.31</v>
      </c>
      <c r="AU59" s="13">
        <f t="shared" si="13"/>
        <v>123.9</v>
      </c>
      <c r="AV59" s="13">
        <f t="shared" si="14"/>
        <v>123.9</v>
      </c>
      <c r="AW59" s="13">
        <f t="shared" si="15"/>
        <v>134</v>
      </c>
      <c r="AX59" s="13">
        <f t="shared" si="16"/>
        <v>126</v>
      </c>
      <c r="AY59" s="13">
        <f t="shared" si="17"/>
        <v>99.4</v>
      </c>
      <c r="AZ59" s="13">
        <f t="shared" si="18"/>
        <v>134</v>
      </c>
      <c r="BA59" s="13">
        <f t="shared" si="19"/>
        <v>134</v>
      </c>
      <c r="BB59" s="13">
        <f t="shared" si="21"/>
        <v>114.31</v>
      </c>
    </row>
    <row r="60" spans="2:54" x14ac:dyDescent="0.2">
      <c r="B60" t="s">
        <v>110</v>
      </c>
      <c r="C60" s="7"/>
      <c r="D60" s="7"/>
      <c r="F60" t="s">
        <v>139</v>
      </c>
      <c r="G60" s="18"/>
      <c r="L60" s="6" t="s">
        <v>110</v>
      </c>
      <c r="M60" s="79">
        <v>120.95</v>
      </c>
      <c r="N60" s="79">
        <v>120.95</v>
      </c>
      <c r="O60" s="40">
        <v>242</v>
      </c>
      <c r="P60" s="40">
        <v>168</v>
      </c>
      <c r="Q60" s="40">
        <v>168</v>
      </c>
      <c r="R60" s="40">
        <v>168</v>
      </c>
      <c r="S60" s="37">
        <v>168</v>
      </c>
      <c r="T60" s="37">
        <v>170.08199999999999</v>
      </c>
      <c r="U60" s="42">
        <v>226.24799999999999</v>
      </c>
      <c r="V60" s="42">
        <v>226.24799999999999</v>
      </c>
      <c r="W60" s="37">
        <v>170.08199999999999</v>
      </c>
      <c r="X60" s="40">
        <v>114.31</v>
      </c>
      <c r="Y60" s="82">
        <v>205.8</v>
      </c>
      <c r="Z60" s="82">
        <v>205.8</v>
      </c>
      <c r="AA60" s="40">
        <v>168</v>
      </c>
      <c r="AB60" s="40">
        <v>164</v>
      </c>
      <c r="AC60" s="40">
        <v>99.4</v>
      </c>
      <c r="AD60" s="40">
        <v>168</v>
      </c>
      <c r="AE60" s="40">
        <v>168</v>
      </c>
      <c r="AF60" s="40">
        <v>114.31</v>
      </c>
      <c r="AG60" s="13"/>
      <c r="AH60" s="6" t="s">
        <v>110</v>
      </c>
      <c r="AI60" s="13">
        <f t="shared" si="1"/>
        <v>120.95</v>
      </c>
      <c r="AJ60" s="13">
        <f t="shared" si="2"/>
        <v>120.95</v>
      </c>
      <c r="AK60" s="13">
        <f t="shared" si="3"/>
        <v>242</v>
      </c>
      <c r="AL60" s="13">
        <f t="shared" si="4"/>
        <v>168</v>
      </c>
      <c r="AM60" s="13">
        <f t="shared" si="5"/>
        <v>168</v>
      </c>
      <c r="AN60" s="13">
        <f t="shared" si="6"/>
        <v>168</v>
      </c>
      <c r="AO60" s="13">
        <f t="shared" si="7"/>
        <v>168</v>
      </c>
      <c r="AP60" s="13">
        <f t="shared" si="8"/>
        <v>170.08199999999999</v>
      </c>
      <c r="AQ60" s="13">
        <f t="shared" si="9"/>
        <v>226.24799999999999</v>
      </c>
      <c r="AR60" s="13">
        <f t="shared" si="10"/>
        <v>226.24799999999999</v>
      </c>
      <c r="AS60" s="13">
        <f t="shared" si="11"/>
        <v>170.08199999999999</v>
      </c>
      <c r="AT60" s="13">
        <f t="shared" si="12"/>
        <v>114.31</v>
      </c>
      <c r="AU60" s="13">
        <f t="shared" si="13"/>
        <v>205.8</v>
      </c>
      <c r="AV60" s="13">
        <f t="shared" si="14"/>
        <v>205.8</v>
      </c>
      <c r="AW60" s="13">
        <f t="shared" si="15"/>
        <v>168</v>
      </c>
      <c r="AX60" s="13">
        <f t="shared" si="16"/>
        <v>164</v>
      </c>
      <c r="AY60" s="13">
        <f t="shared" si="17"/>
        <v>99.4</v>
      </c>
      <c r="AZ60" s="13">
        <f t="shared" si="18"/>
        <v>168</v>
      </c>
      <c r="BA60" s="13">
        <f t="shared" si="19"/>
        <v>168</v>
      </c>
      <c r="BB60" s="13">
        <f t="shared" si="21"/>
        <v>114.31</v>
      </c>
    </row>
    <row r="61" spans="2:54" x14ac:dyDescent="0.2">
      <c r="B61" t="s">
        <v>116</v>
      </c>
      <c r="C61" s="7"/>
      <c r="D61" s="7"/>
      <c r="F61" t="s">
        <v>139</v>
      </c>
      <c r="G61" s="18"/>
      <c r="L61" s="6" t="s">
        <v>116</v>
      </c>
      <c r="M61" s="79">
        <v>144.55000000000001</v>
      </c>
      <c r="N61" s="79">
        <v>144.55000000000001</v>
      </c>
      <c r="O61" s="40">
        <v>270</v>
      </c>
      <c r="P61" s="40">
        <v>182</v>
      </c>
      <c r="Q61" s="40">
        <v>182</v>
      </c>
      <c r="R61" s="40">
        <v>182</v>
      </c>
      <c r="S61" s="37">
        <v>182</v>
      </c>
      <c r="T61" s="37">
        <v>181.137</v>
      </c>
      <c r="U61" s="42">
        <v>240.999</v>
      </c>
      <c r="V61" s="42">
        <v>240.999</v>
      </c>
      <c r="W61" s="37">
        <v>181.137</v>
      </c>
      <c r="X61" s="40">
        <v>122.65899999999999</v>
      </c>
      <c r="Y61" s="82">
        <v>247.8</v>
      </c>
      <c r="Z61" s="82">
        <v>247.8</v>
      </c>
      <c r="AA61" s="40">
        <v>182</v>
      </c>
      <c r="AB61" s="40">
        <v>182</v>
      </c>
      <c r="AC61" s="40">
        <v>106.66</v>
      </c>
      <c r="AD61" s="40">
        <v>182</v>
      </c>
      <c r="AE61" s="40">
        <v>182</v>
      </c>
      <c r="AF61" s="40">
        <v>122.65899999999999</v>
      </c>
      <c r="AG61" s="13"/>
      <c r="AH61" s="6" t="s">
        <v>116</v>
      </c>
      <c r="AI61" s="13">
        <f t="shared" si="1"/>
        <v>144.55000000000001</v>
      </c>
      <c r="AJ61" s="13">
        <f t="shared" si="2"/>
        <v>144.55000000000001</v>
      </c>
      <c r="AK61" s="13">
        <f t="shared" si="3"/>
        <v>270</v>
      </c>
      <c r="AL61" s="13">
        <f t="shared" si="4"/>
        <v>182</v>
      </c>
      <c r="AM61" s="13">
        <f t="shared" si="5"/>
        <v>182</v>
      </c>
      <c r="AN61" s="13">
        <f t="shared" si="6"/>
        <v>182</v>
      </c>
      <c r="AO61" s="13">
        <f t="shared" si="7"/>
        <v>182</v>
      </c>
      <c r="AP61" s="13">
        <f t="shared" si="8"/>
        <v>181.137</v>
      </c>
      <c r="AQ61" s="13">
        <f t="shared" si="9"/>
        <v>240.999</v>
      </c>
      <c r="AR61" s="13">
        <f t="shared" si="10"/>
        <v>240.999</v>
      </c>
      <c r="AS61" s="13">
        <f t="shared" si="11"/>
        <v>181.137</v>
      </c>
      <c r="AT61" s="13">
        <f t="shared" si="12"/>
        <v>122.65899999999999</v>
      </c>
      <c r="AU61" s="13">
        <f t="shared" si="13"/>
        <v>247.8</v>
      </c>
      <c r="AV61" s="13">
        <f t="shared" si="14"/>
        <v>247.8</v>
      </c>
      <c r="AW61" s="13">
        <f t="shared" si="15"/>
        <v>182</v>
      </c>
      <c r="AX61" s="13">
        <f t="shared" si="16"/>
        <v>182</v>
      </c>
      <c r="AY61" s="13">
        <f t="shared" si="17"/>
        <v>106.66</v>
      </c>
      <c r="AZ61" s="13">
        <f t="shared" si="18"/>
        <v>182</v>
      </c>
      <c r="BA61" s="13">
        <f t="shared" si="19"/>
        <v>182</v>
      </c>
      <c r="BB61" s="13">
        <f t="shared" si="21"/>
        <v>122.65899999999999</v>
      </c>
    </row>
    <row r="62" spans="2:54" x14ac:dyDescent="0.2">
      <c r="B62" t="s">
        <v>111</v>
      </c>
      <c r="C62" s="7"/>
      <c r="D62" s="7"/>
      <c r="F62" t="s">
        <v>139</v>
      </c>
      <c r="G62" s="18"/>
      <c r="L62" s="6" t="s">
        <v>111</v>
      </c>
      <c r="M62" s="79">
        <v>168.15</v>
      </c>
      <c r="N62" s="79">
        <v>168.15</v>
      </c>
      <c r="O62" s="40">
        <v>288</v>
      </c>
      <c r="P62" s="40">
        <v>202</v>
      </c>
      <c r="Q62" s="40">
        <v>202</v>
      </c>
      <c r="R62" s="40">
        <v>202</v>
      </c>
      <c r="S62" s="37">
        <v>202</v>
      </c>
      <c r="T62" s="37">
        <v>199.64999999999998</v>
      </c>
      <c r="U62" s="42">
        <v>265.61699999999996</v>
      </c>
      <c r="V62" s="42">
        <v>265.61699999999996</v>
      </c>
      <c r="W62" s="37">
        <v>199.64999999999998</v>
      </c>
      <c r="X62" s="40">
        <v>135.21699999999998</v>
      </c>
      <c r="Y62" s="82">
        <v>287.7</v>
      </c>
      <c r="Z62" s="82">
        <v>287.7</v>
      </c>
      <c r="AA62" s="40">
        <v>202</v>
      </c>
      <c r="AB62" s="42">
        <v>202</v>
      </c>
      <c r="AC62" s="40">
        <v>117.58</v>
      </c>
      <c r="AD62" s="40">
        <v>202</v>
      </c>
      <c r="AE62" s="40">
        <v>202</v>
      </c>
      <c r="AF62" s="40">
        <v>135.21699999999998</v>
      </c>
      <c r="AG62" s="13"/>
      <c r="AH62" s="6" t="s">
        <v>111</v>
      </c>
      <c r="AI62" s="13">
        <f t="shared" si="1"/>
        <v>168.15</v>
      </c>
      <c r="AJ62" s="13">
        <f t="shared" si="2"/>
        <v>168.15</v>
      </c>
      <c r="AK62" s="13">
        <f t="shared" si="3"/>
        <v>288</v>
      </c>
      <c r="AL62" s="13">
        <f t="shared" si="4"/>
        <v>202</v>
      </c>
      <c r="AM62" s="13">
        <f t="shared" si="5"/>
        <v>202</v>
      </c>
      <c r="AN62" s="13">
        <f t="shared" si="6"/>
        <v>202</v>
      </c>
      <c r="AO62" s="13">
        <f t="shared" si="7"/>
        <v>202</v>
      </c>
      <c r="AP62" s="13">
        <f t="shared" si="8"/>
        <v>199.64999999999998</v>
      </c>
      <c r="AQ62" s="13">
        <f t="shared" si="9"/>
        <v>265.61699999999996</v>
      </c>
      <c r="AR62" s="13">
        <f t="shared" si="10"/>
        <v>265.61699999999996</v>
      </c>
      <c r="AS62" s="13">
        <f t="shared" si="11"/>
        <v>199.64999999999998</v>
      </c>
      <c r="AT62" s="13">
        <f t="shared" si="12"/>
        <v>135.21699999999998</v>
      </c>
      <c r="AU62" s="13">
        <f t="shared" si="13"/>
        <v>287.7</v>
      </c>
      <c r="AV62" s="13">
        <f t="shared" si="14"/>
        <v>287.7</v>
      </c>
      <c r="AW62" s="13">
        <f t="shared" si="15"/>
        <v>202</v>
      </c>
      <c r="AX62" s="13">
        <f t="shared" si="16"/>
        <v>202</v>
      </c>
      <c r="AY62" s="13">
        <f t="shared" si="17"/>
        <v>117.58</v>
      </c>
      <c r="AZ62" s="13">
        <f t="shared" si="18"/>
        <v>202</v>
      </c>
      <c r="BA62" s="13">
        <f t="shared" si="19"/>
        <v>202</v>
      </c>
      <c r="BB62" s="13">
        <f t="shared" si="21"/>
        <v>135.21699999999998</v>
      </c>
    </row>
    <row r="63" spans="2:54" x14ac:dyDescent="0.2">
      <c r="B63" t="s">
        <v>112</v>
      </c>
      <c r="C63" s="7"/>
      <c r="D63" s="7"/>
      <c r="F63" t="s">
        <v>139</v>
      </c>
      <c r="G63" s="18"/>
      <c r="L63" s="6" t="s">
        <v>112</v>
      </c>
      <c r="M63" s="79">
        <v>321.55</v>
      </c>
      <c r="N63" s="79">
        <v>321.55</v>
      </c>
      <c r="O63" s="40">
        <v>472</v>
      </c>
      <c r="P63" s="40">
        <v>340</v>
      </c>
      <c r="Q63" s="40">
        <v>340</v>
      </c>
      <c r="R63" s="40">
        <v>340</v>
      </c>
      <c r="S63" s="37">
        <v>340</v>
      </c>
      <c r="T63" s="37">
        <v>343.827</v>
      </c>
      <c r="U63" s="42">
        <v>457.44599999999997</v>
      </c>
      <c r="V63" s="42">
        <v>457.44599999999997</v>
      </c>
      <c r="W63" s="37">
        <v>343.827</v>
      </c>
      <c r="X63" s="40">
        <v>231.40299999999999</v>
      </c>
      <c r="Y63" s="82">
        <v>548.1</v>
      </c>
      <c r="Z63" s="82">
        <v>548.1</v>
      </c>
      <c r="AA63" s="40">
        <v>340</v>
      </c>
      <c r="AB63" s="42">
        <v>356</v>
      </c>
      <c r="AC63" s="40">
        <v>201.22</v>
      </c>
      <c r="AD63" s="40">
        <v>340</v>
      </c>
      <c r="AE63" s="40">
        <v>340</v>
      </c>
      <c r="AF63" s="40">
        <v>231.40299999999999</v>
      </c>
      <c r="AG63" s="13"/>
      <c r="AH63" s="6" t="s">
        <v>112</v>
      </c>
      <c r="AI63" s="13">
        <f t="shared" si="1"/>
        <v>321.55</v>
      </c>
      <c r="AJ63" s="13">
        <f t="shared" si="2"/>
        <v>321.55</v>
      </c>
      <c r="AK63" s="13">
        <f t="shared" si="3"/>
        <v>472</v>
      </c>
      <c r="AL63" s="13">
        <f t="shared" si="4"/>
        <v>340</v>
      </c>
      <c r="AM63" s="13">
        <f t="shared" si="5"/>
        <v>340</v>
      </c>
      <c r="AN63" s="13">
        <f t="shared" si="6"/>
        <v>340</v>
      </c>
      <c r="AO63" s="13">
        <f t="shared" si="7"/>
        <v>340</v>
      </c>
      <c r="AP63" s="13">
        <f t="shared" si="8"/>
        <v>343.827</v>
      </c>
      <c r="AQ63" s="13">
        <f t="shared" si="9"/>
        <v>457.44599999999997</v>
      </c>
      <c r="AR63" s="13">
        <f t="shared" si="10"/>
        <v>457.44599999999997</v>
      </c>
      <c r="AS63" s="13">
        <f t="shared" si="11"/>
        <v>343.827</v>
      </c>
      <c r="AT63" s="13">
        <f t="shared" si="12"/>
        <v>231.40299999999999</v>
      </c>
      <c r="AU63" s="13">
        <f t="shared" si="13"/>
        <v>548.1</v>
      </c>
      <c r="AV63" s="13">
        <f t="shared" si="14"/>
        <v>548.1</v>
      </c>
      <c r="AW63" s="13">
        <f t="shared" si="15"/>
        <v>340</v>
      </c>
      <c r="AX63" s="13">
        <f t="shared" si="16"/>
        <v>356</v>
      </c>
      <c r="AY63" s="13">
        <f t="shared" si="17"/>
        <v>201.22</v>
      </c>
      <c r="AZ63" s="13">
        <f t="shared" si="18"/>
        <v>340</v>
      </c>
      <c r="BA63" s="13">
        <f t="shared" si="19"/>
        <v>340</v>
      </c>
      <c r="BB63" s="13">
        <f t="shared" si="21"/>
        <v>231.40299999999999</v>
      </c>
    </row>
    <row r="64" spans="2:54" x14ac:dyDescent="0.2">
      <c r="B64" t="s">
        <v>113</v>
      </c>
      <c r="C64" s="7"/>
      <c r="D64" s="5"/>
      <c r="F64" t="s">
        <v>139</v>
      </c>
      <c r="G64" s="18"/>
      <c r="L64" s="6" t="s">
        <v>113</v>
      </c>
      <c r="M64" s="79">
        <v>342.20000000000005</v>
      </c>
      <c r="N64" s="79">
        <v>342.20000000000005</v>
      </c>
      <c r="O64" s="40">
        <v>494</v>
      </c>
      <c r="P64" s="40">
        <v>354</v>
      </c>
      <c r="Q64" s="40">
        <v>354</v>
      </c>
      <c r="R64" s="40">
        <v>354</v>
      </c>
      <c r="S64" s="37">
        <v>354</v>
      </c>
      <c r="T64" s="37">
        <v>362.34</v>
      </c>
      <c r="U64" s="42">
        <v>482.03099999999995</v>
      </c>
      <c r="V64" s="42">
        <v>482.03099999999995</v>
      </c>
      <c r="W64" s="37">
        <v>362.34</v>
      </c>
      <c r="X64" s="40">
        <v>243.93799999999999</v>
      </c>
      <c r="Y64" s="82">
        <v>581.70000000000005</v>
      </c>
      <c r="Z64" s="82">
        <v>581.70000000000005</v>
      </c>
      <c r="AA64" s="40">
        <v>354</v>
      </c>
      <c r="AB64" s="42">
        <v>374</v>
      </c>
      <c r="AC64" s="40">
        <v>212.12</v>
      </c>
      <c r="AD64" s="40">
        <v>354</v>
      </c>
      <c r="AE64" s="40">
        <v>354</v>
      </c>
      <c r="AF64" s="40">
        <v>243.93799999999999</v>
      </c>
      <c r="AG64" s="13"/>
      <c r="AH64" s="6" t="s">
        <v>113</v>
      </c>
      <c r="AI64" s="13">
        <f t="shared" si="1"/>
        <v>342.20000000000005</v>
      </c>
      <c r="AJ64" s="13">
        <f t="shared" si="2"/>
        <v>342.20000000000005</v>
      </c>
      <c r="AK64" s="13">
        <f t="shared" si="3"/>
        <v>494</v>
      </c>
      <c r="AL64" s="13">
        <f t="shared" si="4"/>
        <v>354</v>
      </c>
      <c r="AM64" s="13">
        <f t="shared" si="5"/>
        <v>354</v>
      </c>
      <c r="AN64" s="13">
        <f t="shared" si="6"/>
        <v>354</v>
      </c>
      <c r="AO64" s="13">
        <f t="shared" si="7"/>
        <v>354</v>
      </c>
      <c r="AP64" s="13">
        <f t="shared" si="8"/>
        <v>362.34</v>
      </c>
      <c r="AQ64" s="13">
        <f t="shared" si="9"/>
        <v>482.03099999999995</v>
      </c>
      <c r="AR64" s="13">
        <f t="shared" si="10"/>
        <v>482.03099999999995</v>
      </c>
      <c r="AS64" s="13">
        <f t="shared" si="11"/>
        <v>362.34</v>
      </c>
      <c r="AT64" s="13">
        <f t="shared" si="12"/>
        <v>243.93799999999999</v>
      </c>
      <c r="AU64" s="13">
        <f t="shared" si="13"/>
        <v>581.70000000000005</v>
      </c>
      <c r="AV64" s="13">
        <f t="shared" si="14"/>
        <v>581.70000000000005</v>
      </c>
      <c r="AW64" s="13">
        <f t="shared" si="15"/>
        <v>354</v>
      </c>
      <c r="AX64" s="13">
        <f t="shared" si="16"/>
        <v>374</v>
      </c>
      <c r="AY64" s="13">
        <f t="shared" si="17"/>
        <v>212.12</v>
      </c>
      <c r="AZ64" s="13">
        <f t="shared" si="18"/>
        <v>354</v>
      </c>
      <c r="BA64" s="13">
        <f t="shared" si="19"/>
        <v>354</v>
      </c>
      <c r="BB64" s="13">
        <f t="shared" si="21"/>
        <v>243.93799999999999</v>
      </c>
    </row>
    <row r="65" spans="2:54" x14ac:dyDescent="0.2">
      <c r="B65" t="s">
        <v>114</v>
      </c>
      <c r="C65" s="7"/>
      <c r="D65" s="7"/>
      <c r="F65" t="s">
        <v>139</v>
      </c>
      <c r="G65" s="18"/>
      <c r="L65" s="6" t="s">
        <v>114</v>
      </c>
      <c r="M65" s="79">
        <v>362.85</v>
      </c>
      <c r="N65" s="79">
        <v>362.85</v>
      </c>
      <c r="O65" s="40">
        <v>518</v>
      </c>
      <c r="P65" s="40">
        <v>374</v>
      </c>
      <c r="Q65" s="40">
        <v>374</v>
      </c>
      <c r="R65" s="40">
        <v>374</v>
      </c>
      <c r="S65" s="37">
        <v>374</v>
      </c>
      <c r="T65" s="37">
        <v>362.34</v>
      </c>
      <c r="U65" s="42">
        <v>482.03099999999995</v>
      </c>
      <c r="V65" s="42">
        <v>482.03099999999995</v>
      </c>
      <c r="W65" s="37">
        <v>362.34</v>
      </c>
      <c r="X65" s="40">
        <v>243.93799999999999</v>
      </c>
      <c r="Y65" s="82">
        <v>617.4</v>
      </c>
      <c r="Z65" s="82">
        <v>617.4</v>
      </c>
      <c r="AA65" s="40">
        <v>374</v>
      </c>
      <c r="AB65" s="42">
        <v>394</v>
      </c>
      <c r="AC65" s="40">
        <v>212.12</v>
      </c>
      <c r="AD65" s="40">
        <v>374</v>
      </c>
      <c r="AE65" s="40">
        <v>374</v>
      </c>
      <c r="AF65" s="40">
        <v>243.93799999999999</v>
      </c>
      <c r="AG65" s="13"/>
      <c r="AH65" s="6" t="s">
        <v>114</v>
      </c>
      <c r="AI65" s="13">
        <f t="shared" si="1"/>
        <v>362.85</v>
      </c>
      <c r="AJ65" s="13">
        <f t="shared" si="2"/>
        <v>362.85</v>
      </c>
      <c r="AK65" s="13">
        <f t="shared" si="3"/>
        <v>518</v>
      </c>
      <c r="AL65" s="13">
        <f t="shared" si="4"/>
        <v>374</v>
      </c>
      <c r="AM65" s="13">
        <f t="shared" si="5"/>
        <v>374</v>
      </c>
      <c r="AN65" s="13">
        <f t="shared" si="6"/>
        <v>374</v>
      </c>
      <c r="AO65" s="13">
        <f t="shared" si="7"/>
        <v>374</v>
      </c>
      <c r="AP65" s="13">
        <f t="shared" si="8"/>
        <v>362.34</v>
      </c>
      <c r="AQ65" s="13">
        <f t="shared" si="9"/>
        <v>482.03099999999995</v>
      </c>
      <c r="AR65" s="13">
        <f t="shared" si="10"/>
        <v>482.03099999999995</v>
      </c>
      <c r="AS65" s="13">
        <f t="shared" si="11"/>
        <v>362.34</v>
      </c>
      <c r="AT65" s="13">
        <f t="shared" si="12"/>
        <v>243.93799999999999</v>
      </c>
      <c r="AU65" s="13">
        <f t="shared" si="13"/>
        <v>617.4</v>
      </c>
      <c r="AV65" s="13">
        <f t="shared" si="14"/>
        <v>617.4</v>
      </c>
      <c r="AW65" s="13">
        <f t="shared" si="15"/>
        <v>374</v>
      </c>
      <c r="AX65" s="13">
        <f t="shared" si="16"/>
        <v>394</v>
      </c>
      <c r="AY65" s="13">
        <f t="shared" si="17"/>
        <v>212.12</v>
      </c>
      <c r="AZ65" s="13">
        <f t="shared" si="18"/>
        <v>374</v>
      </c>
      <c r="BA65" s="13">
        <f t="shared" si="19"/>
        <v>374</v>
      </c>
      <c r="BB65" s="13">
        <f t="shared" si="21"/>
        <v>243.93799999999999</v>
      </c>
    </row>
    <row r="66" spans="2:54" x14ac:dyDescent="0.2">
      <c r="B66" t="s">
        <v>115</v>
      </c>
      <c r="C66" s="7"/>
      <c r="D66" s="5"/>
      <c r="F66" t="s">
        <v>139</v>
      </c>
      <c r="G66" s="18"/>
      <c r="L66" s="6" t="s">
        <v>115</v>
      </c>
      <c r="M66" s="79">
        <v>386.45000000000005</v>
      </c>
      <c r="N66" s="79">
        <v>386.45000000000005</v>
      </c>
      <c r="O66" s="40">
        <v>540</v>
      </c>
      <c r="P66" s="40">
        <v>390</v>
      </c>
      <c r="Q66" s="40">
        <v>390</v>
      </c>
      <c r="R66" s="40">
        <v>390</v>
      </c>
      <c r="S66" s="37">
        <v>390</v>
      </c>
      <c r="T66" s="37">
        <v>384.51599999999996</v>
      </c>
      <c r="U66" s="42">
        <v>511.53299999999996</v>
      </c>
      <c r="V66" s="42">
        <v>511.53299999999996</v>
      </c>
      <c r="W66" s="37">
        <v>384.51599999999996</v>
      </c>
      <c r="X66" s="40">
        <v>259.279</v>
      </c>
      <c r="Y66" s="82">
        <v>659.4</v>
      </c>
      <c r="Z66" s="82">
        <v>659.4</v>
      </c>
      <c r="AA66" s="40">
        <v>390</v>
      </c>
      <c r="AB66" s="42">
        <v>412</v>
      </c>
      <c r="AC66" s="40">
        <v>225.46</v>
      </c>
      <c r="AD66" s="40">
        <v>390</v>
      </c>
      <c r="AE66" s="40">
        <v>390</v>
      </c>
      <c r="AF66" s="40">
        <v>259.279</v>
      </c>
      <c r="AG66" s="13"/>
      <c r="AH66" s="6" t="s">
        <v>115</v>
      </c>
      <c r="AI66" s="13">
        <f t="shared" si="1"/>
        <v>386.45000000000005</v>
      </c>
      <c r="AJ66" s="13">
        <f t="shared" si="2"/>
        <v>386.45000000000005</v>
      </c>
      <c r="AK66" s="13">
        <f t="shared" si="3"/>
        <v>540</v>
      </c>
      <c r="AL66" s="13">
        <f t="shared" si="4"/>
        <v>390</v>
      </c>
      <c r="AM66" s="13">
        <f t="shared" si="5"/>
        <v>390</v>
      </c>
      <c r="AN66" s="13">
        <f t="shared" si="6"/>
        <v>390</v>
      </c>
      <c r="AO66" s="13">
        <f t="shared" si="7"/>
        <v>390</v>
      </c>
      <c r="AP66" s="13">
        <f t="shared" si="8"/>
        <v>384.51599999999996</v>
      </c>
      <c r="AQ66" s="13">
        <f t="shared" si="9"/>
        <v>511.53299999999996</v>
      </c>
      <c r="AR66" s="13">
        <f t="shared" si="10"/>
        <v>511.53299999999996</v>
      </c>
      <c r="AS66" s="13">
        <f t="shared" si="11"/>
        <v>384.51599999999996</v>
      </c>
      <c r="AT66" s="13">
        <f t="shared" si="12"/>
        <v>259.279</v>
      </c>
      <c r="AU66" s="13">
        <f t="shared" si="13"/>
        <v>659.4</v>
      </c>
      <c r="AV66" s="13">
        <f t="shared" si="14"/>
        <v>659.4</v>
      </c>
      <c r="AW66" s="13">
        <f t="shared" si="15"/>
        <v>390</v>
      </c>
      <c r="AX66" s="13">
        <f t="shared" si="16"/>
        <v>412</v>
      </c>
      <c r="AY66" s="13">
        <f t="shared" si="17"/>
        <v>225.46</v>
      </c>
      <c r="AZ66" s="13">
        <f t="shared" si="18"/>
        <v>390</v>
      </c>
      <c r="BA66" s="13">
        <f t="shared" si="19"/>
        <v>390</v>
      </c>
      <c r="BB66" s="13">
        <f t="shared" si="21"/>
        <v>259.279</v>
      </c>
    </row>
    <row r="67" spans="2:54" x14ac:dyDescent="0.2">
      <c r="B67" s="1" t="s">
        <v>194</v>
      </c>
      <c r="C67" s="3"/>
      <c r="D67" s="3"/>
      <c r="E67" s="3"/>
      <c r="F67" s="3"/>
      <c r="G67" s="8"/>
      <c r="L67" s="35" t="s">
        <v>10</v>
      </c>
      <c r="M67" s="79"/>
      <c r="N67" s="79"/>
      <c r="O67" s="40">
        <v>0</v>
      </c>
      <c r="P67" s="42"/>
      <c r="Q67" s="42"/>
      <c r="R67" s="42"/>
      <c r="S67" s="13"/>
      <c r="T67" s="13"/>
      <c r="U67" s="40"/>
      <c r="V67" s="40"/>
      <c r="W67" s="13"/>
      <c r="X67" s="42"/>
      <c r="Y67" s="81"/>
      <c r="Z67" s="81"/>
      <c r="AA67" s="42"/>
      <c r="AB67" s="40"/>
      <c r="AC67" s="42"/>
      <c r="AD67" s="42"/>
      <c r="AE67" s="42"/>
      <c r="AF67" s="42"/>
      <c r="AG67" s="37"/>
      <c r="AH67" s="35" t="s">
        <v>10</v>
      </c>
      <c r="AI67" s="13"/>
      <c r="AJ67" s="13"/>
      <c r="AK67" s="13">
        <f t="shared" si="3"/>
        <v>0</v>
      </c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</row>
    <row r="68" spans="2:54" x14ac:dyDescent="0.2">
      <c r="B68" t="s">
        <v>125</v>
      </c>
      <c r="F68" t="s">
        <v>138</v>
      </c>
      <c r="G68" s="18"/>
      <c r="L68" s="6" t="s">
        <v>125</v>
      </c>
      <c r="M68" s="79">
        <v>23.6</v>
      </c>
      <c r="N68" s="79">
        <v>23.6</v>
      </c>
      <c r="O68" s="40">
        <v>132</v>
      </c>
      <c r="P68" s="42">
        <v>84</v>
      </c>
      <c r="Q68" s="42">
        <v>84</v>
      </c>
      <c r="R68" s="42">
        <v>84</v>
      </c>
      <c r="S68" s="37">
        <v>84</v>
      </c>
      <c r="T68" s="37">
        <v>73.953000000000003</v>
      </c>
      <c r="U68" s="42">
        <v>98.37299999999999</v>
      </c>
      <c r="V68" s="42">
        <v>98.37299999999999</v>
      </c>
      <c r="W68" s="37">
        <v>73.953000000000003</v>
      </c>
      <c r="X68" s="42">
        <v>50.186</v>
      </c>
      <c r="Y68" s="82">
        <v>42</v>
      </c>
      <c r="Z68" s="82">
        <v>42</v>
      </c>
      <c r="AA68" s="42">
        <v>84</v>
      </c>
      <c r="AB68" s="42">
        <v>72</v>
      </c>
      <c r="AC68" s="42">
        <v>43.64</v>
      </c>
      <c r="AD68" s="42">
        <v>84</v>
      </c>
      <c r="AE68" s="42">
        <v>84</v>
      </c>
      <c r="AF68" s="42">
        <v>50.186</v>
      </c>
      <c r="AG68" s="37"/>
      <c r="AH68" s="6" t="s">
        <v>125</v>
      </c>
      <c r="AI68" s="13">
        <f t="shared" si="1"/>
        <v>23.6</v>
      </c>
      <c r="AJ68" s="13">
        <f t="shared" si="2"/>
        <v>23.6</v>
      </c>
      <c r="AK68" s="13">
        <f t="shared" si="3"/>
        <v>132</v>
      </c>
      <c r="AL68" s="13">
        <f t="shared" si="4"/>
        <v>84</v>
      </c>
      <c r="AM68" s="13">
        <f t="shared" si="5"/>
        <v>84</v>
      </c>
      <c r="AN68" s="13">
        <f t="shared" si="6"/>
        <v>84</v>
      </c>
      <c r="AO68" s="13">
        <f t="shared" si="7"/>
        <v>84</v>
      </c>
      <c r="AP68" s="13">
        <f t="shared" si="8"/>
        <v>73.953000000000003</v>
      </c>
      <c r="AQ68" s="13">
        <f t="shared" si="9"/>
        <v>98.37299999999999</v>
      </c>
      <c r="AR68" s="13">
        <f t="shared" si="10"/>
        <v>98.37299999999999</v>
      </c>
      <c r="AS68" s="13">
        <f t="shared" si="11"/>
        <v>73.953000000000003</v>
      </c>
      <c r="AT68" s="13">
        <f t="shared" si="12"/>
        <v>50.186</v>
      </c>
      <c r="AU68" s="13">
        <f t="shared" si="13"/>
        <v>42</v>
      </c>
      <c r="AV68" s="13">
        <f t="shared" si="14"/>
        <v>42</v>
      </c>
      <c r="AW68" s="13">
        <f t="shared" si="15"/>
        <v>84</v>
      </c>
      <c r="AX68" s="13">
        <f t="shared" si="16"/>
        <v>72</v>
      </c>
      <c r="AY68" s="13">
        <f t="shared" si="17"/>
        <v>43.64</v>
      </c>
      <c r="AZ68" s="13">
        <f t="shared" si="18"/>
        <v>84</v>
      </c>
      <c r="BA68" s="13">
        <f t="shared" si="19"/>
        <v>84</v>
      </c>
      <c r="BB68" s="13">
        <f t="shared" ref="BB68:BB77" si="22">AF68*$AF$2</f>
        <v>50.186</v>
      </c>
    </row>
    <row r="69" spans="2:54" x14ac:dyDescent="0.2">
      <c r="B69" t="s">
        <v>126</v>
      </c>
      <c r="D69" s="5"/>
      <c r="F69" t="s">
        <v>138</v>
      </c>
      <c r="G69" s="18"/>
      <c r="L69" s="6" t="s">
        <v>126</v>
      </c>
      <c r="M69" s="79">
        <v>29.5</v>
      </c>
      <c r="N69" s="79">
        <v>29.5</v>
      </c>
      <c r="O69" s="40">
        <v>136</v>
      </c>
      <c r="P69" s="42">
        <v>88</v>
      </c>
      <c r="Q69" s="42">
        <v>88</v>
      </c>
      <c r="R69" s="42">
        <v>88</v>
      </c>
      <c r="S69" s="37">
        <v>88</v>
      </c>
      <c r="T69" s="37">
        <v>73.953000000000003</v>
      </c>
      <c r="U69" s="42">
        <v>98.37299999999999</v>
      </c>
      <c r="V69" s="42">
        <v>98.37299999999999</v>
      </c>
      <c r="W69" s="37">
        <v>73.953000000000003</v>
      </c>
      <c r="X69" s="42">
        <v>50.186</v>
      </c>
      <c r="Y69" s="82">
        <v>50.400000000000006</v>
      </c>
      <c r="Z69" s="82">
        <v>50.400000000000006</v>
      </c>
      <c r="AA69" s="42">
        <v>88</v>
      </c>
      <c r="AB69" s="42">
        <v>76</v>
      </c>
      <c r="AC69" s="42">
        <v>43.64</v>
      </c>
      <c r="AD69" s="42">
        <v>88</v>
      </c>
      <c r="AE69" s="42">
        <v>88</v>
      </c>
      <c r="AF69" s="42">
        <v>50.186</v>
      </c>
      <c r="AG69" s="37"/>
      <c r="AH69" s="6" t="s">
        <v>126</v>
      </c>
      <c r="AI69" s="13">
        <f t="shared" si="1"/>
        <v>29.5</v>
      </c>
      <c r="AJ69" s="13">
        <f t="shared" si="2"/>
        <v>29.5</v>
      </c>
      <c r="AK69" s="13">
        <f t="shared" si="3"/>
        <v>136</v>
      </c>
      <c r="AL69" s="13">
        <f t="shared" si="4"/>
        <v>88</v>
      </c>
      <c r="AM69" s="13">
        <f t="shared" si="5"/>
        <v>88</v>
      </c>
      <c r="AN69" s="13">
        <f t="shared" si="6"/>
        <v>88</v>
      </c>
      <c r="AO69" s="13">
        <f t="shared" si="7"/>
        <v>88</v>
      </c>
      <c r="AP69" s="13">
        <f t="shared" si="8"/>
        <v>73.953000000000003</v>
      </c>
      <c r="AQ69" s="13">
        <f t="shared" si="9"/>
        <v>98.37299999999999</v>
      </c>
      <c r="AR69" s="13">
        <f t="shared" si="10"/>
        <v>98.37299999999999</v>
      </c>
      <c r="AS69" s="13">
        <f t="shared" si="11"/>
        <v>73.953000000000003</v>
      </c>
      <c r="AT69" s="13">
        <f t="shared" si="12"/>
        <v>50.186</v>
      </c>
      <c r="AU69" s="13">
        <f t="shared" si="13"/>
        <v>50.400000000000006</v>
      </c>
      <c r="AV69" s="13">
        <f t="shared" si="14"/>
        <v>50.400000000000006</v>
      </c>
      <c r="AW69" s="13">
        <f t="shared" si="15"/>
        <v>88</v>
      </c>
      <c r="AX69" s="13">
        <f t="shared" si="16"/>
        <v>76</v>
      </c>
      <c r="AY69" s="13">
        <f t="shared" si="17"/>
        <v>43.64</v>
      </c>
      <c r="AZ69" s="13">
        <f t="shared" si="18"/>
        <v>88</v>
      </c>
      <c r="BA69" s="13">
        <f t="shared" si="19"/>
        <v>88</v>
      </c>
      <c r="BB69" s="13">
        <f t="shared" si="22"/>
        <v>50.186</v>
      </c>
    </row>
    <row r="70" spans="2:54" x14ac:dyDescent="0.2">
      <c r="B70" t="s">
        <v>127</v>
      </c>
      <c r="F70" t="s">
        <v>138</v>
      </c>
      <c r="G70" s="18"/>
      <c r="L70" s="6" t="s">
        <v>127</v>
      </c>
      <c r="M70" s="79">
        <v>32.450000000000003</v>
      </c>
      <c r="N70" s="79">
        <v>32.450000000000003</v>
      </c>
      <c r="O70" s="40">
        <v>140</v>
      </c>
      <c r="P70" s="42">
        <v>92</v>
      </c>
      <c r="Q70" s="42">
        <v>92</v>
      </c>
      <c r="R70" s="42">
        <v>92</v>
      </c>
      <c r="S70" s="37">
        <v>92</v>
      </c>
      <c r="T70" s="37">
        <v>73.953000000000003</v>
      </c>
      <c r="U70" s="42">
        <v>98.37299999999999</v>
      </c>
      <c r="V70" s="42">
        <v>98.37299999999999</v>
      </c>
      <c r="W70" s="37">
        <v>73.953000000000003</v>
      </c>
      <c r="X70" s="42">
        <v>50.186</v>
      </c>
      <c r="Y70" s="82">
        <v>56.7</v>
      </c>
      <c r="Z70" s="82">
        <v>56.7</v>
      </c>
      <c r="AA70" s="42">
        <v>92</v>
      </c>
      <c r="AB70" s="42">
        <v>80</v>
      </c>
      <c r="AC70" s="42">
        <v>43.64</v>
      </c>
      <c r="AD70" s="42">
        <v>92</v>
      </c>
      <c r="AE70" s="42">
        <v>92</v>
      </c>
      <c r="AF70" s="42">
        <v>50.186</v>
      </c>
      <c r="AG70" s="37"/>
      <c r="AH70" s="6" t="s">
        <v>127</v>
      </c>
      <c r="AI70" s="13">
        <f t="shared" si="1"/>
        <v>32.450000000000003</v>
      </c>
      <c r="AJ70" s="13">
        <f t="shared" si="2"/>
        <v>32.450000000000003</v>
      </c>
      <c r="AK70" s="13">
        <f t="shared" si="3"/>
        <v>140</v>
      </c>
      <c r="AL70" s="13">
        <f t="shared" si="4"/>
        <v>92</v>
      </c>
      <c r="AM70" s="13">
        <f t="shared" si="5"/>
        <v>92</v>
      </c>
      <c r="AN70" s="13">
        <f t="shared" si="6"/>
        <v>92</v>
      </c>
      <c r="AO70" s="13">
        <f t="shared" si="7"/>
        <v>92</v>
      </c>
      <c r="AP70" s="13">
        <f t="shared" si="8"/>
        <v>73.953000000000003</v>
      </c>
      <c r="AQ70" s="13">
        <f t="shared" si="9"/>
        <v>98.37299999999999</v>
      </c>
      <c r="AR70" s="13">
        <f t="shared" si="10"/>
        <v>98.37299999999999</v>
      </c>
      <c r="AS70" s="13">
        <f t="shared" si="11"/>
        <v>73.953000000000003</v>
      </c>
      <c r="AT70" s="13">
        <f t="shared" si="12"/>
        <v>50.186</v>
      </c>
      <c r="AU70" s="13">
        <f t="shared" si="13"/>
        <v>56.7</v>
      </c>
      <c r="AV70" s="13">
        <f t="shared" si="14"/>
        <v>56.7</v>
      </c>
      <c r="AW70" s="13">
        <f t="shared" si="15"/>
        <v>92</v>
      </c>
      <c r="AX70" s="13">
        <f t="shared" si="16"/>
        <v>80</v>
      </c>
      <c r="AY70" s="13">
        <f t="shared" si="17"/>
        <v>43.64</v>
      </c>
      <c r="AZ70" s="13">
        <f t="shared" si="18"/>
        <v>92</v>
      </c>
      <c r="BA70" s="13">
        <f t="shared" si="19"/>
        <v>92</v>
      </c>
      <c r="BB70" s="13">
        <f t="shared" si="22"/>
        <v>50.186</v>
      </c>
    </row>
    <row r="71" spans="2:54" x14ac:dyDescent="0.2">
      <c r="B71" t="s">
        <v>128</v>
      </c>
      <c r="F71" t="s">
        <v>138</v>
      </c>
      <c r="G71" s="18"/>
      <c r="L71" s="6" t="s">
        <v>128</v>
      </c>
      <c r="M71" s="79">
        <v>64.900000000000006</v>
      </c>
      <c r="N71" s="79">
        <v>64.900000000000006</v>
      </c>
      <c r="O71" s="40">
        <v>178</v>
      </c>
      <c r="P71" s="42">
        <v>120</v>
      </c>
      <c r="Q71" s="42">
        <v>120</v>
      </c>
      <c r="R71" s="42">
        <v>120</v>
      </c>
      <c r="S71" s="37">
        <v>120</v>
      </c>
      <c r="T71" s="37">
        <v>110.913</v>
      </c>
      <c r="U71" s="42">
        <v>147.57599999999999</v>
      </c>
      <c r="V71" s="42">
        <v>147.57599999999999</v>
      </c>
      <c r="W71" s="37">
        <v>110.913</v>
      </c>
      <c r="X71" s="42">
        <v>75.278999999999982</v>
      </c>
      <c r="Y71" s="82">
        <v>109.2</v>
      </c>
      <c r="Z71" s="82">
        <v>109.2</v>
      </c>
      <c r="AA71" s="42">
        <v>120</v>
      </c>
      <c r="AB71" s="42">
        <v>110</v>
      </c>
      <c r="AC71" s="42">
        <v>65.459999999999994</v>
      </c>
      <c r="AD71" s="42">
        <v>120</v>
      </c>
      <c r="AE71" s="42">
        <v>120</v>
      </c>
      <c r="AF71" s="42">
        <v>75.278999999999982</v>
      </c>
      <c r="AG71" s="37"/>
      <c r="AH71" s="6" t="s">
        <v>128</v>
      </c>
      <c r="AI71" s="13">
        <f t="shared" ref="AI71:AI106" si="23">M71*$M$2</f>
        <v>64.900000000000006</v>
      </c>
      <c r="AJ71" s="13">
        <f t="shared" ref="AJ71:AJ106" si="24">N71*$N$2</f>
        <v>64.900000000000006</v>
      </c>
      <c r="AK71" s="13">
        <f t="shared" ref="AK71:AK106" si="25">O71*$O$2</f>
        <v>178</v>
      </c>
      <c r="AL71" s="13">
        <f t="shared" ref="AL71:AL106" si="26">P71*$P$2</f>
        <v>120</v>
      </c>
      <c r="AM71" s="13">
        <f t="shared" ref="AM71:AM106" si="27">Q71*$Q$2</f>
        <v>120</v>
      </c>
      <c r="AN71" s="13">
        <f t="shared" ref="AN71:AN106" si="28">R71*$R$2</f>
        <v>120</v>
      </c>
      <c r="AO71" s="13">
        <f t="shared" ref="AO71:AO106" si="29">S71*$S$2</f>
        <v>120</v>
      </c>
      <c r="AP71" s="13">
        <f t="shared" ref="AP71:AP106" si="30">T71*$T$2</f>
        <v>110.913</v>
      </c>
      <c r="AQ71" s="13">
        <f t="shared" ref="AQ71:AQ106" si="31">U71*$U$2</f>
        <v>147.57599999999999</v>
      </c>
      <c r="AR71" s="13">
        <f t="shared" ref="AR71:AR106" si="32">V71*$V$2</f>
        <v>147.57599999999999</v>
      </c>
      <c r="AS71" s="13">
        <f t="shared" ref="AS71:AS106" si="33">W71*$W$2</f>
        <v>110.913</v>
      </c>
      <c r="AT71" s="13">
        <f t="shared" ref="AT71:AT106" si="34">X71*$X$2</f>
        <v>75.278999999999982</v>
      </c>
      <c r="AU71" s="13">
        <f t="shared" ref="AU71:AU106" si="35">Y71*$Y$2</f>
        <v>109.2</v>
      </c>
      <c r="AV71" s="13">
        <f t="shared" ref="AV71:AV106" si="36">Z71*$Z$2</f>
        <v>109.2</v>
      </c>
      <c r="AW71" s="13">
        <f t="shared" ref="AW71:AW106" si="37">AA71*$AA$2</f>
        <v>120</v>
      </c>
      <c r="AX71" s="13">
        <f t="shared" ref="AX71:AX106" si="38">AB71*$AB$2</f>
        <v>110</v>
      </c>
      <c r="AY71" s="13">
        <f t="shared" ref="AY71:AY106" si="39">AC71*$AC$2</f>
        <v>65.459999999999994</v>
      </c>
      <c r="AZ71" s="13">
        <f t="shared" ref="AZ71:AZ106" si="40">AD71*$AD$2</f>
        <v>120</v>
      </c>
      <c r="BA71" s="13">
        <f t="shared" ref="BA71:BA106" si="41">AE71*$AE$2</f>
        <v>120</v>
      </c>
      <c r="BB71" s="13">
        <f t="shared" si="22"/>
        <v>75.278999999999982</v>
      </c>
    </row>
    <row r="72" spans="2:54" x14ac:dyDescent="0.2">
      <c r="B72" t="s">
        <v>129</v>
      </c>
      <c r="F72" t="s">
        <v>138</v>
      </c>
      <c r="G72" s="18"/>
      <c r="L72" s="6" t="s">
        <v>129</v>
      </c>
      <c r="M72" s="79">
        <v>73.75</v>
      </c>
      <c r="N72" s="79">
        <v>73.75</v>
      </c>
      <c r="O72" s="40">
        <v>186</v>
      </c>
      <c r="P72" s="42">
        <v>126</v>
      </c>
      <c r="Q72" s="42">
        <v>126</v>
      </c>
      <c r="R72" s="42">
        <v>126</v>
      </c>
      <c r="S72" s="37">
        <v>126</v>
      </c>
      <c r="T72" s="37">
        <v>110.913</v>
      </c>
      <c r="U72" s="42">
        <v>147.57599999999999</v>
      </c>
      <c r="V72" s="42">
        <v>147.57599999999999</v>
      </c>
      <c r="W72" s="37">
        <v>110.913</v>
      </c>
      <c r="X72" s="42">
        <v>75.278999999999982</v>
      </c>
      <c r="Y72" s="82">
        <v>123.9</v>
      </c>
      <c r="Z72" s="82">
        <v>123.9</v>
      </c>
      <c r="AA72" s="42">
        <v>126</v>
      </c>
      <c r="AB72" s="42">
        <v>118</v>
      </c>
      <c r="AC72" s="42">
        <v>65.459999999999994</v>
      </c>
      <c r="AD72" s="42">
        <v>126</v>
      </c>
      <c r="AE72" s="42">
        <v>126</v>
      </c>
      <c r="AF72" s="42">
        <v>75.278999999999982</v>
      </c>
      <c r="AG72" s="37"/>
      <c r="AH72" s="6" t="s">
        <v>129</v>
      </c>
      <c r="AI72" s="13">
        <f t="shared" si="23"/>
        <v>73.75</v>
      </c>
      <c r="AJ72" s="13">
        <f t="shared" si="24"/>
        <v>73.75</v>
      </c>
      <c r="AK72" s="13">
        <f t="shared" si="25"/>
        <v>186</v>
      </c>
      <c r="AL72" s="13">
        <f t="shared" si="26"/>
        <v>126</v>
      </c>
      <c r="AM72" s="13">
        <f t="shared" si="27"/>
        <v>126</v>
      </c>
      <c r="AN72" s="13">
        <f t="shared" si="28"/>
        <v>126</v>
      </c>
      <c r="AO72" s="13">
        <f t="shared" si="29"/>
        <v>126</v>
      </c>
      <c r="AP72" s="13">
        <f t="shared" si="30"/>
        <v>110.913</v>
      </c>
      <c r="AQ72" s="13">
        <f t="shared" si="31"/>
        <v>147.57599999999999</v>
      </c>
      <c r="AR72" s="13">
        <f t="shared" si="32"/>
        <v>147.57599999999999</v>
      </c>
      <c r="AS72" s="13">
        <f t="shared" si="33"/>
        <v>110.913</v>
      </c>
      <c r="AT72" s="13">
        <f t="shared" si="34"/>
        <v>75.278999999999982</v>
      </c>
      <c r="AU72" s="13">
        <f t="shared" si="35"/>
        <v>123.9</v>
      </c>
      <c r="AV72" s="13">
        <f t="shared" si="36"/>
        <v>123.9</v>
      </c>
      <c r="AW72" s="13">
        <f t="shared" si="37"/>
        <v>126</v>
      </c>
      <c r="AX72" s="13">
        <f t="shared" si="38"/>
        <v>118</v>
      </c>
      <c r="AY72" s="13">
        <f t="shared" si="39"/>
        <v>65.459999999999994</v>
      </c>
      <c r="AZ72" s="13">
        <f t="shared" si="40"/>
        <v>126</v>
      </c>
      <c r="BA72" s="13">
        <f t="shared" si="41"/>
        <v>126</v>
      </c>
      <c r="BB72" s="13">
        <f t="shared" si="22"/>
        <v>75.278999999999982</v>
      </c>
    </row>
    <row r="73" spans="2:54" x14ac:dyDescent="0.2">
      <c r="B73" t="s">
        <v>130</v>
      </c>
      <c r="F73" t="s">
        <v>138</v>
      </c>
      <c r="G73" s="18"/>
      <c r="L73" s="6" t="s">
        <v>130</v>
      </c>
      <c r="M73" s="79">
        <v>47.2</v>
      </c>
      <c r="N73" s="79">
        <v>47.2</v>
      </c>
      <c r="O73" s="40">
        <v>158</v>
      </c>
      <c r="P73" s="42">
        <v>106</v>
      </c>
      <c r="Q73" s="42">
        <v>106</v>
      </c>
      <c r="R73" s="42">
        <v>106</v>
      </c>
      <c r="S73" s="37">
        <v>106</v>
      </c>
      <c r="T73" s="37">
        <v>147.87299999999999</v>
      </c>
      <c r="U73" s="42">
        <v>196.74599999999998</v>
      </c>
      <c r="V73" s="42">
        <v>196.74599999999998</v>
      </c>
      <c r="W73" s="37">
        <v>147.87299999999999</v>
      </c>
      <c r="X73" s="42">
        <v>100.372</v>
      </c>
      <c r="Y73" s="82">
        <v>81.900000000000006</v>
      </c>
      <c r="Z73" s="82">
        <v>81.900000000000006</v>
      </c>
      <c r="AA73" s="42">
        <v>106</v>
      </c>
      <c r="AB73" s="42">
        <v>96</v>
      </c>
      <c r="AC73" s="42">
        <v>87.28</v>
      </c>
      <c r="AD73" s="42">
        <v>106</v>
      </c>
      <c r="AE73" s="42">
        <v>106</v>
      </c>
      <c r="AF73" s="42">
        <v>100.372</v>
      </c>
      <c r="AG73" s="37"/>
      <c r="AH73" s="6" t="s">
        <v>130</v>
      </c>
      <c r="AI73" s="13">
        <f t="shared" si="23"/>
        <v>47.2</v>
      </c>
      <c r="AJ73" s="13">
        <f t="shared" si="24"/>
        <v>47.2</v>
      </c>
      <c r="AK73" s="13">
        <f t="shared" si="25"/>
        <v>158</v>
      </c>
      <c r="AL73" s="13">
        <f t="shared" si="26"/>
        <v>106</v>
      </c>
      <c r="AM73" s="13">
        <f t="shared" si="27"/>
        <v>106</v>
      </c>
      <c r="AN73" s="13">
        <f t="shared" si="28"/>
        <v>106</v>
      </c>
      <c r="AO73" s="13">
        <f t="shared" si="29"/>
        <v>106</v>
      </c>
      <c r="AP73" s="13">
        <f t="shared" si="30"/>
        <v>147.87299999999999</v>
      </c>
      <c r="AQ73" s="13">
        <f t="shared" si="31"/>
        <v>196.74599999999998</v>
      </c>
      <c r="AR73" s="13">
        <f t="shared" si="32"/>
        <v>196.74599999999998</v>
      </c>
      <c r="AS73" s="13">
        <f t="shared" si="33"/>
        <v>147.87299999999999</v>
      </c>
      <c r="AT73" s="13">
        <f t="shared" si="34"/>
        <v>100.372</v>
      </c>
      <c r="AU73" s="13">
        <f t="shared" si="35"/>
        <v>81.900000000000006</v>
      </c>
      <c r="AV73" s="13">
        <f t="shared" si="36"/>
        <v>81.900000000000006</v>
      </c>
      <c r="AW73" s="13">
        <f t="shared" si="37"/>
        <v>106</v>
      </c>
      <c r="AX73" s="13">
        <f t="shared" si="38"/>
        <v>96</v>
      </c>
      <c r="AY73" s="13">
        <f t="shared" si="39"/>
        <v>87.28</v>
      </c>
      <c r="AZ73" s="13">
        <f t="shared" si="40"/>
        <v>106</v>
      </c>
      <c r="BA73" s="13">
        <f t="shared" si="41"/>
        <v>106</v>
      </c>
      <c r="BB73" s="13">
        <f t="shared" si="22"/>
        <v>100.372</v>
      </c>
    </row>
    <row r="74" spans="2:54" x14ac:dyDescent="0.2">
      <c r="B74" t="s">
        <v>131</v>
      </c>
      <c r="D74" s="5"/>
      <c r="F74" t="s">
        <v>138</v>
      </c>
      <c r="G74" s="18"/>
      <c r="L74" s="6" t="s">
        <v>131</v>
      </c>
      <c r="M74" s="79">
        <v>59</v>
      </c>
      <c r="N74" s="79">
        <v>59</v>
      </c>
      <c r="O74" s="40">
        <v>170</v>
      </c>
      <c r="P74" s="42">
        <v>112</v>
      </c>
      <c r="Q74" s="42">
        <v>112</v>
      </c>
      <c r="R74" s="42">
        <v>112</v>
      </c>
      <c r="S74" s="37">
        <v>112</v>
      </c>
      <c r="T74" s="37">
        <v>147.87299999999999</v>
      </c>
      <c r="U74" s="42">
        <v>196.74599999999998</v>
      </c>
      <c r="V74" s="42">
        <v>196.74599999999998</v>
      </c>
      <c r="W74" s="37">
        <v>147.87299999999999</v>
      </c>
      <c r="X74" s="42">
        <v>100.372</v>
      </c>
      <c r="Y74" s="82">
        <v>98.7</v>
      </c>
      <c r="Z74" s="82">
        <v>98.7</v>
      </c>
      <c r="AA74" s="42">
        <v>112</v>
      </c>
      <c r="AB74" s="42">
        <v>102</v>
      </c>
      <c r="AC74" s="42">
        <v>87.28</v>
      </c>
      <c r="AD74" s="42">
        <v>112</v>
      </c>
      <c r="AE74" s="42">
        <v>112</v>
      </c>
      <c r="AF74" s="42">
        <v>100.372</v>
      </c>
      <c r="AG74" s="37"/>
      <c r="AH74" s="6" t="s">
        <v>131</v>
      </c>
      <c r="AI74" s="13">
        <f t="shared" si="23"/>
        <v>59</v>
      </c>
      <c r="AJ74" s="13">
        <f t="shared" si="24"/>
        <v>59</v>
      </c>
      <c r="AK74" s="13">
        <f t="shared" si="25"/>
        <v>170</v>
      </c>
      <c r="AL74" s="13">
        <f t="shared" si="26"/>
        <v>112</v>
      </c>
      <c r="AM74" s="13">
        <f t="shared" si="27"/>
        <v>112</v>
      </c>
      <c r="AN74" s="13">
        <f t="shared" si="28"/>
        <v>112</v>
      </c>
      <c r="AO74" s="13">
        <f t="shared" si="29"/>
        <v>112</v>
      </c>
      <c r="AP74" s="13">
        <f t="shared" si="30"/>
        <v>147.87299999999999</v>
      </c>
      <c r="AQ74" s="13">
        <f t="shared" si="31"/>
        <v>196.74599999999998</v>
      </c>
      <c r="AR74" s="13">
        <f t="shared" si="32"/>
        <v>196.74599999999998</v>
      </c>
      <c r="AS74" s="13">
        <f t="shared" si="33"/>
        <v>147.87299999999999</v>
      </c>
      <c r="AT74" s="13">
        <f t="shared" si="34"/>
        <v>100.372</v>
      </c>
      <c r="AU74" s="13">
        <f t="shared" si="35"/>
        <v>98.7</v>
      </c>
      <c r="AV74" s="13">
        <f t="shared" si="36"/>
        <v>98.7</v>
      </c>
      <c r="AW74" s="13">
        <f t="shared" si="37"/>
        <v>112</v>
      </c>
      <c r="AX74" s="13">
        <f t="shared" si="38"/>
        <v>102</v>
      </c>
      <c r="AY74" s="13">
        <f t="shared" si="39"/>
        <v>87.28</v>
      </c>
      <c r="AZ74" s="13">
        <f t="shared" si="40"/>
        <v>112</v>
      </c>
      <c r="BA74" s="13">
        <f t="shared" si="41"/>
        <v>112</v>
      </c>
      <c r="BB74" s="13">
        <f t="shared" si="22"/>
        <v>100.372</v>
      </c>
    </row>
    <row r="75" spans="2:54" x14ac:dyDescent="0.2">
      <c r="B75" t="s">
        <v>132</v>
      </c>
      <c r="F75" t="s">
        <v>138</v>
      </c>
      <c r="G75" s="18"/>
      <c r="L75" s="6" t="s">
        <v>132</v>
      </c>
      <c r="M75" s="79">
        <v>67.850000000000009</v>
      </c>
      <c r="N75" s="79">
        <v>67.850000000000009</v>
      </c>
      <c r="O75" s="40">
        <v>178</v>
      </c>
      <c r="P75" s="42">
        <v>120</v>
      </c>
      <c r="Q75" s="42">
        <v>120</v>
      </c>
      <c r="R75" s="42">
        <v>120</v>
      </c>
      <c r="S75" s="37">
        <v>120</v>
      </c>
      <c r="T75" s="37">
        <v>147.87299999999999</v>
      </c>
      <c r="U75" s="42">
        <v>196.74599999999998</v>
      </c>
      <c r="V75" s="42">
        <v>196.74599999999998</v>
      </c>
      <c r="W75" s="37">
        <v>147.87299999999999</v>
      </c>
      <c r="X75" s="42">
        <v>100.372</v>
      </c>
      <c r="Y75" s="82">
        <v>115.5</v>
      </c>
      <c r="Z75" s="82">
        <v>115.5</v>
      </c>
      <c r="AA75" s="42">
        <v>120</v>
      </c>
      <c r="AB75" s="42">
        <v>110</v>
      </c>
      <c r="AC75" s="42">
        <v>87.28</v>
      </c>
      <c r="AD75" s="42">
        <v>120</v>
      </c>
      <c r="AE75" s="42">
        <v>120</v>
      </c>
      <c r="AF75" s="42">
        <v>100.372</v>
      </c>
      <c r="AG75" s="37"/>
      <c r="AH75" s="6" t="s">
        <v>132</v>
      </c>
      <c r="AI75" s="13">
        <f t="shared" si="23"/>
        <v>67.850000000000009</v>
      </c>
      <c r="AJ75" s="13">
        <f t="shared" si="24"/>
        <v>67.850000000000009</v>
      </c>
      <c r="AK75" s="13">
        <f t="shared" si="25"/>
        <v>178</v>
      </c>
      <c r="AL75" s="13">
        <f t="shared" si="26"/>
        <v>120</v>
      </c>
      <c r="AM75" s="13">
        <f t="shared" si="27"/>
        <v>120</v>
      </c>
      <c r="AN75" s="13">
        <f t="shared" si="28"/>
        <v>120</v>
      </c>
      <c r="AO75" s="13">
        <f t="shared" si="29"/>
        <v>120</v>
      </c>
      <c r="AP75" s="13">
        <f t="shared" si="30"/>
        <v>147.87299999999999</v>
      </c>
      <c r="AQ75" s="13">
        <f t="shared" si="31"/>
        <v>196.74599999999998</v>
      </c>
      <c r="AR75" s="13">
        <f t="shared" si="32"/>
        <v>196.74599999999998</v>
      </c>
      <c r="AS75" s="13">
        <f t="shared" si="33"/>
        <v>147.87299999999999</v>
      </c>
      <c r="AT75" s="13">
        <f t="shared" si="34"/>
        <v>100.372</v>
      </c>
      <c r="AU75" s="13">
        <f t="shared" si="35"/>
        <v>115.5</v>
      </c>
      <c r="AV75" s="13">
        <f t="shared" si="36"/>
        <v>115.5</v>
      </c>
      <c r="AW75" s="13">
        <f t="shared" si="37"/>
        <v>120</v>
      </c>
      <c r="AX75" s="13">
        <f t="shared" si="38"/>
        <v>110</v>
      </c>
      <c r="AY75" s="13">
        <f t="shared" si="39"/>
        <v>87.28</v>
      </c>
      <c r="AZ75" s="13">
        <f t="shared" si="40"/>
        <v>120</v>
      </c>
      <c r="BA75" s="13">
        <f t="shared" si="41"/>
        <v>120</v>
      </c>
      <c r="BB75" s="13">
        <f t="shared" si="22"/>
        <v>100.372</v>
      </c>
    </row>
    <row r="76" spans="2:54" x14ac:dyDescent="0.2">
      <c r="B76" t="s">
        <v>133</v>
      </c>
      <c r="F76" t="s">
        <v>138</v>
      </c>
      <c r="G76" s="18"/>
      <c r="L76" s="6" t="s">
        <v>133</v>
      </c>
      <c r="M76" s="79">
        <v>129.80000000000001</v>
      </c>
      <c r="N76" s="79">
        <v>129.80000000000001</v>
      </c>
      <c r="O76" s="40">
        <v>250</v>
      </c>
      <c r="P76" s="42">
        <v>174</v>
      </c>
      <c r="Q76" s="42">
        <v>174</v>
      </c>
      <c r="R76" s="42">
        <v>174</v>
      </c>
      <c r="S76" s="37">
        <v>174</v>
      </c>
      <c r="T76" s="37">
        <v>251.42699999999999</v>
      </c>
      <c r="U76" s="42">
        <v>334.45499999999998</v>
      </c>
      <c r="V76" s="42">
        <v>334.45499999999998</v>
      </c>
      <c r="W76" s="37">
        <v>251.42699999999999</v>
      </c>
      <c r="X76" s="42">
        <v>170.06199999999998</v>
      </c>
      <c r="Y76" s="82">
        <v>218.4</v>
      </c>
      <c r="Z76" s="82">
        <v>218.4</v>
      </c>
      <c r="AA76" s="42">
        <v>174</v>
      </c>
      <c r="AB76" s="42">
        <v>172</v>
      </c>
      <c r="AC76" s="42">
        <v>147.88</v>
      </c>
      <c r="AD76" s="42">
        <v>174</v>
      </c>
      <c r="AE76" s="42">
        <v>174</v>
      </c>
      <c r="AF76" s="42">
        <v>170.06199999999998</v>
      </c>
      <c r="AG76" s="37"/>
      <c r="AH76" s="6" t="s">
        <v>133</v>
      </c>
      <c r="AI76" s="13">
        <f t="shared" si="23"/>
        <v>129.80000000000001</v>
      </c>
      <c r="AJ76" s="13">
        <f t="shared" si="24"/>
        <v>129.80000000000001</v>
      </c>
      <c r="AK76" s="13">
        <f t="shared" si="25"/>
        <v>250</v>
      </c>
      <c r="AL76" s="13">
        <f t="shared" si="26"/>
        <v>174</v>
      </c>
      <c r="AM76" s="13">
        <f t="shared" si="27"/>
        <v>174</v>
      </c>
      <c r="AN76" s="13">
        <f t="shared" si="28"/>
        <v>174</v>
      </c>
      <c r="AO76" s="13">
        <f t="shared" si="29"/>
        <v>174</v>
      </c>
      <c r="AP76" s="13">
        <f t="shared" si="30"/>
        <v>251.42699999999999</v>
      </c>
      <c r="AQ76" s="13">
        <f t="shared" si="31"/>
        <v>334.45499999999998</v>
      </c>
      <c r="AR76" s="13">
        <f t="shared" si="32"/>
        <v>334.45499999999998</v>
      </c>
      <c r="AS76" s="13">
        <f t="shared" si="33"/>
        <v>251.42699999999999</v>
      </c>
      <c r="AT76" s="13">
        <f t="shared" si="34"/>
        <v>170.06199999999998</v>
      </c>
      <c r="AU76" s="13">
        <f t="shared" si="35"/>
        <v>218.4</v>
      </c>
      <c r="AV76" s="13">
        <f t="shared" si="36"/>
        <v>218.4</v>
      </c>
      <c r="AW76" s="13">
        <f t="shared" si="37"/>
        <v>174</v>
      </c>
      <c r="AX76" s="13">
        <f t="shared" si="38"/>
        <v>172</v>
      </c>
      <c r="AY76" s="13">
        <f t="shared" si="39"/>
        <v>147.88</v>
      </c>
      <c r="AZ76" s="13">
        <f t="shared" si="40"/>
        <v>174</v>
      </c>
      <c r="BA76" s="13">
        <f t="shared" si="41"/>
        <v>174</v>
      </c>
      <c r="BB76" s="13">
        <f t="shared" si="22"/>
        <v>170.06199999999998</v>
      </c>
    </row>
    <row r="77" spans="2:54" x14ac:dyDescent="0.2">
      <c r="B77" t="s">
        <v>134</v>
      </c>
      <c r="F77" t="s">
        <v>138</v>
      </c>
      <c r="G77" s="18"/>
      <c r="L77" s="6" t="s">
        <v>134</v>
      </c>
      <c r="M77" s="79">
        <v>144.55000000000001</v>
      </c>
      <c r="N77" s="79">
        <v>144.55000000000001</v>
      </c>
      <c r="O77" s="40">
        <v>270</v>
      </c>
      <c r="P77" s="42">
        <v>188</v>
      </c>
      <c r="Q77" s="42">
        <v>188</v>
      </c>
      <c r="R77" s="42">
        <v>188</v>
      </c>
      <c r="S77" s="37">
        <v>188</v>
      </c>
      <c r="T77" s="37">
        <v>251.42699999999999</v>
      </c>
      <c r="U77" s="42">
        <v>334.45499999999998</v>
      </c>
      <c r="V77" s="42">
        <v>334.45499999999998</v>
      </c>
      <c r="W77" s="37">
        <v>251.42699999999999</v>
      </c>
      <c r="X77" s="42">
        <v>170.06199999999998</v>
      </c>
      <c r="Y77" s="82">
        <v>247.8</v>
      </c>
      <c r="Z77" s="82">
        <v>247.8</v>
      </c>
      <c r="AA77" s="42">
        <v>188</v>
      </c>
      <c r="AB77" s="42">
        <v>188</v>
      </c>
      <c r="AC77" s="42">
        <v>147.88</v>
      </c>
      <c r="AD77" s="42">
        <v>188</v>
      </c>
      <c r="AE77" s="42">
        <v>188</v>
      </c>
      <c r="AF77" s="42">
        <v>170.06199999999998</v>
      </c>
      <c r="AG77" s="37"/>
      <c r="AH77" s="6" t="s">
        <v>134</v>
      </c>
      <c r="AI77" s="13">
        <f t="shared" si="23"/>
        <v>144.55000000000001</v>
      </c>
      <c r="AJ77" s="13">
        <f t="shared" si="24"/>
        <v>144.55000000000001</v>
      </c>
      <c r="AK77" s="13">
        <f t="shared" si="25"/>
        <v>270</v>
      </c>
      <c r="AL77" s="13">
        <f t="shared" si="26"/>
        <v>188</v>
      </c>
      <c r="AM77" s="13">
        <f t="shared" si="27"/>
        <v>188</v>
      </c>
      <c r="AN77" s="13">
        <f t="shared" si="28"/>
        <v>188</v>
      </c>
      <c r="AO77" s="13">
        <f t="shared" si="29"/>
        <v>188</v>
      </c>
      <c r="AP77" s="13">
        <f t="shared" si="30"/>
        <v>251.42699999999999</v>
      </c>
      <c r="AQ77" s="13">
        <f t="shared" si="31"/>
        <v>334.45499999999998</v>
      </c>
      <c r="AR77" s="13">
        <f t="shared" si="32"/>
        <v>334.45499999999998</v>
      </c>
      <c r="AS77" s="13">
        <f t="shared" si="33"/>
        <v>251.42699999999999</v>
      </c>
      <c r="AT77" s="13">
        <f t="shared" si="34"/>
        <v>170.06199999999998</v>
      </c>
      <c r="AU77" s="13">
        <f t="shared" si="35"/>
        <v>247.8</v>
      </c>
      <c r="AV77" s="13">
        <f t="shared" si="36"/>
        <v>247.8</v>
      </c>
      <c r="AW77" s="13">
        <f t="shared" si="37"/>
        <v>188</v>
      </c>
      <c r="AX77" s="13">
        <f t="shared" si="38"/>
        <v>188</v>
      </c>
      <c r="AY77" s="13">
        <f t="shared" si="39"/>
        <v>147.88</v>
      </c>
      <c r="AZ77" s="13">
        <f t="shared" si="40"/>
        <v>188</v>
      </c>
      <c r="BA77" s="13">
        <f t="shared" si="41"/>
        <v>188</v>
      </c>
      <c r="BB77" s="13">
        <f t="shared" si="22"/>
        <v>170.06199999999998</v>
      </c>
    </row>
    <row r="78" spans="2:54" x14ac:dyDescent="0.2">
      <c r="B78" s="1" t="s">
        <v>11</v>
      </c>
      <c r="C78" s="3"/>
      <c r="D78" s="3"/>
      <c r="E78" s="3"/>
      <c r="F78" s="3"/>
      <c r="G78" s="8"/>
      <c r="L78" s="35" t="s">
        <v>11</v>
      </c>
      <c r="M78" s="79"/>
      <c r="N78" s="79"/>
      <c r="O78" s="40">
        <v>0</v>
      </c>
      <c r="P78" s="42"/>
      <c r="Q78" s="42"/>
      <c r="R78" s="42"/>
      <c r="S78" s="37">
        <v>0</v>
      </c>
      <c r="T78" s="37"/>
      <c r="U78" s="40"/>
      <c r="V78" s="40"/>
      <c r="W78" s="37"/>
      <c r="X78" s="42"/>
      <c r="Y78" s="82"/>
      <c r="Z78" s="82"/>
      <c r="AA78" s="42"/>
      <c r="AB78" s="42"/>
      <c r="AC78" s="42"/>
      <c r="AD78" s="42"/>
      <c r="AE78" s="42"/>
      <c r="AF78" s="42"/>
      <c r="AG78" s="37"/>
      <c r="AH78" s="35" t="s">
        <v>11</v>
      </c>
      <c r="AI78" s="13"/>
      <c r="AJ78" s="13"/>
      <c r="AK78" s="13">
        <f t="shared" si="25"/>
        <v>0</v>
      </c>
      <c r="AL78" s="13"/>
      <c r="AM78" s="13"/>
      <c r="AN78" s="13"/>
      <c r="AO78" s="13">
        <f t="shared" si="29"/>
        <v>0</v>
      </c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</row>
    <row r="79" spans="2:54" x14ac:dyDescent="0.2">
      <c r="B79" t="s">
        <v>155</v>
      </c>
      <c r="F79" t="s">
        <v>157</v>
      </c>
      <c r="G79" s="18"/>
      <c r="L79" s="6" t="s">
        <v>155</v>
      </c>
      <c r="M79" s="79">
        <v>26.55</v>
      </c>
      <c r="N79" s="79">
        <v>26.55</v>
      </c>
      <c r="O79" s="40">
        <v>202</v>
      </c>
      <c r="P79" s="42">
        <v>124</v>
      </c>
      <c r="Q79" s="42">
        <v>124</v>
      </c>
      <c r="R79" s="42">
        <v>124</v>
      </c>
      <c r="S79" s="37">
        <v>124</v>
      </c>
      <c r="T79" s="37">
        <v>55.472999999999992</v>
      </c>
      <c r="U79" s="42">
        <v>73.787999999999997</v>
      </c>
      <c r="V79" s="42">
        <v>73.787999999999997</v>
      </c>
      <c r="W79" s="37">
        <v>55.472999999999992</v>
      </c>
      <c r="X79" s="42">
        <v>37.627999999999993</v>
      </c>
      <c r="Y79" s="82">
        <v>107.10000000000001</v>
      </c>
      <c r="Z79" s="82">
        <v>107.10000000000001</v>
      </c>
      <c r="AA79" s="42">
        <v>124</v>
      </c>
      <c r="AB79" s="42">
        <v>126</v>
      </c>
      <c r="AC79" s="42">
        <v>32.72</v>
      </c>
      <c r="AD79" s="42">
        <v>124</v>
      </c>
      <c r="AE79" s="42">
        <v>124</v>
      </c>
      <c r="AF79" s="42">
        <v>37.627999999999993</v>
      </c>
      <c r="AG79" s="37"/>
      <c r="AH79" s="6" t="s">
        <v>155</v>
      </c>
      <c r="AI79" s="13">
        <f t="shared" si="23"/>
        <v>26.55</v>
      </c>
      <c r="AJ79" s="13">
        <f t="shared" si="24"/>
        <v>26.55</v>
      </c>
      <c r="AK79" s="13">
        <f t="shared" si="25"/>
        <v>202</v>
      </c>
      <c r="AL79" s="13">
        <f t="shared" si="26"/>
        <v>124</v>
      </c>
      <c r="AM79" s="13">
        <f t="shared" si="27"/>
        <v>124</v>
      </c>
      <c r="AN79" s="13">
        <f t="shared" si="28"/>
        <v>124</v>
      </c>
      <c r="AO79" s="13">
        <f t="shared" si="29"/>
        <v>124</v>
      </c>
      <c r="AP79" s="13">
        <f t="shared" si="30"/>
        <v>55.472999999999992</v>
      </c>
      <c r="AQ79" s="13">
        <f t="shared" si="31"/>
        <v>73.787999999999997</v>
      </c>
      <c r="AR79" s="13">
        <f t="shared" si="32"/>
        <v>73.787999999999997</v>
      </c>
      <c r="AS79" s="13">
        <f t="shared" si="33"/>
        <v>55.472999999999992</v>
      </c>
      <c r="AT79" s="13">
        <f t="shared" si="34"/>
        <v>37.627999999999993</v>
      </c>
      <c r="AU79" s="13">
        <f t="shared" si="35"/>
        <v>107.10000000000001</v>
      </c>
      <c r="AV79" s="13">
        <f t="shared" si="36"/>
        <v>107.10000000000001</v>
      </c>
      <c r="AW79" s="13">
        <f t="shared" si="37"/>
        <v>124</v>
      </c>
      <c r="AX79" s="13">
        <f t="shared" si="38"/>
        <v>126</v>
      </c>
      <c r="AY79" s="13">
        <f t="shared" si="39"/>
        <v>32.72</v>
      </c>
      <c r="AZ79" s="13">
        <f t="shared" si="40"/>
        <v>124</v>
      </c>
      <c r="BA79" s="13">
        <f t="shared" si="41"/>
        <v>124</v>
      </c>
      <c r="BB79" s="13">
        <f t="shared" ref="BB79:BB85" si="42">AF79*$AF$2</f>
        <v>37.627999999999993</v>
      </c>
    </row>
    <row r="80" spans="2:54" x14ac:dyDescent="0.2">
      <c r="B80" t="s">
        <v>156</v>
      </c>
      <c r="F80" t="s">
        <v>158</v>
      </c>
      <c r="G80" s="18"/>
      <c r="L80" s="6" t="s">
        <v>156</v>
      </c>
      <c r="M80" s="86">
        <v>153.4</v>
      </c>
      <c r="N80" s="86"/>
      <c r="O80" s="41">
        <v>0</v>
      </c>
      <c r="P80" s="43">
        <v>188</v>
      </c>
      <c r="Q80" s="43">
        <v>188</v>
      </c>
      <c r="R80" s="43">
        <v>188</v>
      </c>
      <c r="S80" s="38">
        <v>188</v>
      </c>
      <c r="T80" s="38">
        <v>251.42699999999999</v>
      </c>
      <c r="U80" s="43">
        <v>334.45499999999998</v>
      </c>
      <c r="V80" s="43">
        <v>334.45499999999998</v>
      </c>
      <c r="W80" s="38">
        <v>251.42699999999999</v>
      </c>
      <c r="X80" s="43">
        <v>170.06199999999998</v>
      </c>
      <c r="Y80" s="83">
        <v>159.6</v>
      </c>
      <c r="Z80" s="83">
        <v>159.6</v>
      </c>
      <c r="AA80" s="43">
        <v>188</v>
      </c>
      <c r="AB80" s="43">
        <v>188</v>
      </c>
      <c r="AC80" s="43">
        <v>147.88</v>
      </c>
      <c r="AD80" s="43">
        <v>188</v>
      </c>
      <c r="AE80" s="43">
        <v>188</v>
      </c>
      <c r="AF80" s="43">
        <v>170.06199999999998</v>
      </c>
      <c r="AG80" s="37"/>
      <c r="AH80" s="6" t="s">
        <v>156</v>
      </c>
      <c r="AI80" s="13">
        <f t="shared" si="23"/>
        <v>153.4</v>
      </c>
      <c r="AJ80" s="13"/>
      <c r="AK80" s="13">
        <f t="shared" si="25"/>
        <v>0</v>
      </c>
      <c r="AL80" s="13">
        <f t="shared" si="26"/>
        <v>188</v>
      </c>
      <c r="AM80" s="13">
        <f t="shared" si="27"/>
        <v>188</v>
      </c>
      <c r="AN80" s="13">
        <f t="shared" si="28"/>
        <v>188</v>
      </c>
      <c r="AO80" s="13">
        <f t="shared" si="29"/>
        <v>188</v>
      </c>
      <c r="AP80" s="13">
        <f t="shared" si="30"/>
        <v>251.42699999999999</v>
      </c>
      <c r="AQ80" s="13">
        <f t="shared" si="31"/>
        <v>334.45499999999998</v>
      </c>
      <c r="AR80" s="13">
        <f t="shared" si="32"/>
        <v>334.45499999999998</v>
      </c>
      <c r="AS80" s="13">
        <f t="shared" si="33"/>
        <v>251.42699999999999</v>
      </c>
      <c r="AT80" s="13">
        <f t="shared" si="34"/>
        <v>170.06199999999998</v>
      </c>
      <c r="AU80" s="13">
        <f t="shared" si="35"/>
        <v>159.6</v>
      </c>
      <c r="AV80" s="13">
        <f t="shared" si="36"/>
        <v>159.6</v>
      </c>
      <c r="AW80" s="13">
        <f t="shared" si="37"/>
        <v>188</v>
      </c>
      <c r="AX80" s="13">
        <f t="shared" si="38"/>
        <v>188</v>
      </c>
      <c r="AY80" s="13">
        <f t="shared" si="39"/>
        <v>147.88</v>
      </c>
      <c r="AZ80" s="13">
        <f t="shared" si="40"/>
        <v>188</v>
      </c>
      <c r="BA80" s="13">
        <f t="shared" si="41"/>
        <v>188</v>
      </c>
      <c r="BB80" s="13">
        <f t="shared" si="42"/>
        <v>170.06199999999998</v>
      </c>
    </row>
    <row r="81" spans="2:54" x14ac:dyDescent="0.2">
      <c r="B81" s="1" t="s">
        <v>190</v>
      </c>
      <c r="C81" s="3"/>
      <c r="D81" s="3"/>
      <c r="E81" s="3"/>
      <c r="F81" s="3"/>
      <c r="L81" s="35" t="s">
        <v>190</v>
      </c>
      <c r="M81" s="55"/>
      <c r="N81" s="55"/>
      <c r="O81">
        <v>0</v>
      </c>
      <c r="S81" s="37">
        <v>0</v>
      </c>
      <c r="Y81" s="55"/>
      <c r="Z81" s="55"/>
      <c r="AF81">
        <v>0</v>
      </c>
      <c r="AH81" s="35" t="s">
        <v>190</v>
      </c>
      <c r="AI81" s="13"/>
      <c r="AJ81" s="13"/>
      <c r="AK81" s="13">
        <f t="shared" si="25"/>
        <v>0</v>
      </c>
      <c r="AL81" s="13"/>
      <c r="AM81" s="13"/>
      <c r="AN81" s="13"/>
      <c r="AO81" s="13">
        <f t="shared" si="29"/>
        <v>0</v>
      </c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>
        <f t="shared" si="42"/>
        <v>0</v>
      </c>
    </row>
    <row r="82" spans="2:54" x14ac:dyDescent="0.2">
      <c r="B82" t="s">
        <v>195</v>
      </c>
      <c r="C82" s="7"/>
      <c r="D82" s="7"/>
      <c r="F82" t="s">
        <v>28</v>
      </c>
      <c r="L82" s="6" t="s">
        <v>195</v>
      </c>
      <c r="M82" s="81">
        <v>112.10000000000001</v>
      </c>
      <c r="N82" s="81">
        <v>112.10000000000001</v>
      </c>
      <c r="O82" s="13">
        <v>298</v>
      </c>
      <c r="P82" s="13">
        <v>256</v>
      </c>
      <c r="Q82" s="13">
        <v>256</v>
      </c>
      <c r="R82" s="13">
        <v>256</v>
      </c>
      <c r="S82" s="13">
        <v>256</v>
      </c>
      <c r="T82" s="13">
        <v>314.82</v>
      </c>
      <c r="U82" s="13">
        <v>411.64199999999994</v>
      </c>
      <c r="V82" s="13">
        <v>411.64199999999994</v>
      </c>
      <c r="W82" s="13">
        <v>314.82</v>
      </c>
      <c r="X82" s="13">
        <v>211.876</v>
      </c>
      <c r="Y82" s="81">
        <v>189</v>
      </c>
      <c r="Z82" s="81">
        <v>189</v>
      </c>
      <c r="AA82" s="13">
        <v>256</v>
      </c>
      <c r="AB82" s="13">
        <v>362</v>
      </c>
      <c r="AC82" s="13">
        <v>184.24</v>
      </c>
      <c r="AD82" s="13">
        <v>256</v>
      </c>
      <c r="AE82" s="13">
        <v>256</v>
      </c>
      <c r="AF82" s="13">
        <v>211.876</v>
      </c>
      <c r="AG82" s="13"/>
      <c r="AH82" s="6" t="s">
        <v>195</v>
      </c>
      <c r="AI82" s="13">
        <f t="shared" si="23"/>
        <v>112.10000000000001</v>
      </c>
      <c r="AJ82" s="13">
        <f t="shared" si="24"/>
        <v>112.10000000000001</v>
      </c>
      <c r="AK82" s="13">
        <f t="shared" si="25"/>
        <v>298</v>
      </c>
      <c r="AL82" s="13">
        <f t="shared" si="26"/>
        <v>256</v>
      </c>
      <c r="AM82" s="13">
        <f t="shared" si="27"/>
        <v>256</v>
      </c>
      <c r="AN82" s="13">
        <f t="shared" si="28"/>
        <v>256</v>
      </c>
      <c r="AO82" s="13">
        <f t="shared" si="29"/>
        <v>256</v>
      </c>
      <c r="AP82" s="13">
        <f t="shared" si="30"/>
        <v>314.82</v>
      </c>
      <c r="AQ82" s="13">
        <f t="shared" si="31"/>
        <v>411.64199999999994</v>
      </c>
      <c r="AR82" s="13">
        <f t="shared" si="32"/>
        <v>411.64199999999994</v>
      </c>
      <c r="AS82" s="13">
        <f t="shared" si="33"/>
        <v>314.82</v>
      </c>
      <c r="AT82" s="13">
        <f t="shared" si="34"/>
        <v>211.876</v>
      </c>
      <c r="AU82" s="13">
        <f t="shared" si="35"/>
        <v>189</v>
      </c>
      <c r="AV82" s="13">
        <f t="shared" si="36"/>
        <v>189</v>
      </c>
      <c r="AW82" s="13">
        <f t="shared" si="37"/>
        <v>256</v>
      </c>
      <c r="AX82" s="13">
        <f t="shared" si="38"/>
        <v>362</v>
      </c>
      <c r="AY82" s="13">
        <f t="shared" si="39"/>
        <v>184.24</v>
      </c>
      <c r="AZ82" s="13">
        <f t="shared" si="40"/>
        <v>256</v>
      </c>
      <c r="BA82" s="13">
        <f t="shared" si="41"/>
        <v>256</v>
      </c>
      <c r="BB82" s="13">
        <f t="shared" si="42"/>
        <v>211.876</v>
      </c>
    </row>
    <row r="83" spans="2:54" x14ac:dyDescent="0.2">
      <c r="B83" t="s">
        <v>196</v>
      </c>
      <c r="C83" s="7"/>
      <c r="D83" s="7"/>
      <c r="F83" t="s">
        <v>28</v>
      </c>
      <c r="L83" s="6" t="s">
        <v>196</v>
      </c>
      <c r="M83" s="81">
        <v>135.70000000000002</v>
      </c>
      <c r="N83" s="81">
        <v>135.70000000000002</v>
      </c>
      <c r="O83" s="13">
        <v>360</v>
      </c>
      <c r="P83" s="13">
        <v>320</v>
      </c>
      <c r="Q83" s="13">
        <v>320</v>
      </c>
      <c r="R83" s="13">
        <v>320</v>
      </c>
      <c r="S83" s="13">
        <v>320</v>
      </c>
      <c r="T83" s="13">
        <v>325.90800000000002</v>
      </c>
      <c r="U83" s="13">
        <v>426.39300000000003</v>
      </c>
      <c r="V83" s="13">
        <v>426.39300000000003</v>
      </c>
      <c r="W83" s="13">
        <v>325.90800000000002</v>
      </c>
      <c r="X83" s="13">
        <v>218.845</v>
      </c>
      <c r="Y83" s="81">
        <v>235.20000000000002</v>
      </c>
      <c r="Z83" s="81">
        <v>235.20000000000002</v>
      </c>
      <c r="AA83" s="13">
        <v>320</v>
      </c>
      <c r="AB83" s="13">
        <v>416</v>
      </c>
      <c r="AC83" s="13">
        <v>190.3</v>
      </c>
      <c r="AD83" s="13">
        <v>320</v>
      </c>
      <c r="AE83" s="13">
        <v>320</v>
      </c>
      <c r="AF83" s="13">
        <v>218.845</v>
      </c>
      <c r="AG83" s="13"/>
      <c r="AH83" s="6" t="s">
        <v>196</v>
      </c>
      <c r="AI83" s="13">
        <f t="shared" si="23"/>
        <v>135.70000000000002</v>
      </c>
      <c r="AJ83" s="13">
        <f t="shared" si="24"/>
        <v>135.70000000000002</v>
      </c>
      <c r="AK83" s="13">
        <f t="shared" si="25"/>
        <v>360</v>
      </c>
      <c r="AL83" s="13">
        <f t="shared" si="26"/>
        <v>320</v>
      </c>
      <c r="AM83" s="13">
        <f t="shared" si="27"/>
        <v>320</v>
      </c>
      <c r="AN83" s="13">
        <f t="shared" si="28"/>
        <v>320</v>
      </c>
      <c r="AO83" s="13">
        <f t="shared" si="29"/>
        <v>320</v>
      </c>
      <c r="AP83" s="13">
        <f t="shared" si="30"/>
        <v>325.90800000000002</v>
      </c>
      <c r="AQ83" s="13">
        <f t="shared" si="31"/>
        <v>426.39300000000003</v>
      </c>
      <c r="AR83" s="13">
        <f t="shared" si="32"/>
        <v>426.39300000000003</v>
      </c>
      <c r="AS83" s="13">
        <f t="shared" si="33"/>
        <v>325.90800000000002</v>
      </c>
      <c r="AT83" s="13">
        <f t="shared" si="34"/>
        <v>218.845</v>
      </c>
      <c r="AU83" s="13">
        <f t="shared" si="35"/>
        <v>235.20000000000002</v>
      </c>
      <c r="AV83" s="13">
        <f t="shared" si="36"/>
        <v>235.20000000000002</v>
      </c>
      <c r="AW83" s="13">
        <f t="shared" si="37"/>
        <v>320</v>
      </c>
      <c r="AX83" s="13">
        <f t="shared" si="38"/>
        <v>416</v>
      </c>
      <c r="AY83" s="13">
        <f t="shared" si="39"/>
        <v>190.3</v>
      </c>
      <c r="AZ83" s="13">
        <f t="shared" si="40"/>
        <v>320</v>
      </c>
      <c r="BA83" s="13">
        <f t="shared" si="41"/>
        <v>320</v>
      </c>
      <c r="BB83" s="13">
        <f t="shared" si="42"/>
        <v>218.845</v>
      </c>
    </row>
    <row r="84" spans="2:54" x14ac:dyDescent="0.2">
      <c r="B84" t="s">
        <v>197</v>
      </c>
      <c r="C84" s="7"/>
      <c r="D84" s="7"/>
      <c r="F84" t="s">
        <v>28</v>
      </c>
      <c r="L84" s="6" t="s">
        <v>197</v>
      </c>
      <c r="M84" s="81">
        <v>188.8</v>
      </c>
      <c r="N84" s="81">
        <v>188.8</v>
      </c>
      <c r="O84" s="13">
        <v>424</v>
      </c>
      <c r="P84" s="13">
        <v>384</v>
      </c>
      <c r="Q84" s="13">
        <v>384</v>
      </c>
      <c r="R84" s="13">
        <v>384</v>
      </c>
      <c r="S84" s="13">
        <v>384</v>
      </c>
      <c r="T84" s="13">
        <v>333.33300000000003</v>
      </c>
      <c r="U84" s="13">
        <v>436.22699999999998</v>
      </c>
      <c r="V84" s="13">
        <v>436.22699999999998</v>
      </c>
      <c r="W84" s="13">
        <v>333.33300000000003</v>
      </c>
      <c r="X84" s="13">
        <v>224.43399999999997</v>
      </c>
      <c r="Y84" s="81">
        <v>338.1</v>
      </c>
      <c r="Z84" s="81">
        <v>338.1</v>
      </c>
      <c r="AA84" s="13">
        <v>384</v>
      </c>
      <c r="AB84" s="13">
        <v>470</v>
      </c>
      <c r="AC84" s="13">
        <v>195.16</v>
      </c>
      <c r="AD84" s="13">
        <v>384</v>
      </c>
      <c r="AE84" s="13">
        <v>384</v>
      </c>
      <c r="AF84" s="13">
        <v>224.43399999999997</v>
      </c>
      <c r="AG84" s="13"/>
      <c r="AH84" s="6" t="s">
        <v>197</v>
      </c>
      <c r="AI84" s="13">
        <f t="shared" si="23"/>
        <v>188.8</v>
      </c>
      <c r="AJ84" s="13">
        <f t="shared" si="24"/>
        <v>188.8</v>
      </c>
      <c r="AK84" s="13">
        <f t="shared" si="25"/>
        <v>424</v>
      </c>
      <c r="AL84" s="13">
        <f t="shared" si="26"/>
        <v>384</v>
      </c>
      <c r="AM84" s="13">
        <f t="shared" si="27"/>
        <v>384</v>
      </c>
      <c r="AN84" s="13">
        <f t="shared" si="28"/>
        <v>384</v>
      </c>
      <c r="AO84" s="13">
        <f t="shared" si="29"/>
        <v>384</v>
      </c>
      <c r="AP84" s="13">
        <f t="shared" si="30"/>
        <v>333.33300000000003</v>
      </c>
      <c r="AQ84" s="13">
        <f t="shared" si="31"/>
        <v>436.22699999999998</v>
      </c>
      <c r="AR84" s="13">
        <f t="shared" si="32"/>
        <v>436.22699999999998</v>
      </c>
      <c r="AS84" s="13">
        <f t="shared" si="33"/>
        <v>333.33300000000003</v>
      </c>
      <c r="AT84" s="13">
        <f t="shared" si="34"/>
        <v>224.43399999999997</v>
      </c>
      <c r="AU84" s="13">
        <f t="shared" si="35"/>
        <v>338.1</v>
      </c>
      <c r="AV84" s="13">
        <f t="shared" si="36"/>
        <v>338.1</v>
      </c>
      <c r="AW84" s="13">
        <f t="shared" si="37"/>
        <v>384</v>
      </c>
      <c r="AX84" s="13">
        <f t="shared" si="38"/>
        <v>470</v>
      </c>
      <c r="AY84" s="13">
        <f t="shared" si="39"/>
        <v>195.16</v>
      </c>
      <c r="AZ84" s="13">
        <f t="shared" si="40"/>
        <v>384</v>
      </c>
      <c r="BA84" s="13">
        <f t="shared" si="41"/>
        <v>384</v>
      </c>
      <c r="BB84" s="13">
        <f t="shared" si="42"/>
        <v>224.43399999999997</v>
      </c>
    </row>
    <row r="85" spans="2:54" x14ac:dyDescent="0.2">
      <c r="B85" t="s">
        <v>198</v>
      </c>
      <c r="C85" s="7"/>
      <c r="D85" s="7"/>
      <c r="F85" t="s">
        <v>28</v>
      </c>
      <c r="L85" s="6" t="s">
        <v>198</v>
      </c>
      <c r="M85" s="81">
        <v>209.45000000000002</v>
      </c>
      <c r="N85" s="81">
        <v>209.45000000000002</v>
      </c>
      <c r="O85" s="13">
        <v>506</v>
      </c>
      <c r="P85" s="13">
        <v>512</v>
      </c>
      <c r="Q85" s="13">
        <v>512</v>
      </c>
      <c r="R85" s="13">
        <v>512</v>
      </c>
      <c r="S85" s="13">
        <v>512</v>
      </c>
      <c r="T85" s="13">
        <v>348.084</v>
      </c>
      <c r="U85" s="13">
        <v>455.89499999999998</v>
      </c>
      <c r="V85" s="13">
        <v>455.89499999999998</v>
      </c>
      <c r="W85" s="13">
        <v>348.084</v>
      </c>
      <c r="X85" s="13">
        <v>234.18599999999998</v>
      </c>
      <c r="Y85" s="81">
        <v>375.90000000000003</v>
      </c>
      <c r="Z85" s="81">
        <v>375.90000000000003</v>
      </c>
      <c r="AA85" s="13">
        <v>512</v>
      </c>
      <c r="AB85" s="13">
        <v>576</v>
      </c>
      <c r="AC85" s="13">
        <v>203.64</v>
      </c>
      <c r="AD85" s="13">
        <v>512</v>
      </c>
      <c r="AE85" s="13">
        <v>512</v>
      </c>
      <c r="AF85" s="13">
        <v>234.18599999999998</v>
      </c>
      <c r="AG85" s="13"/>
      <c r="AH85" s="6" t="s">
        <v>198</v>
      </c>
      <c r="AI85" s="13">
        <f t="shared" si="23"/>
        <v>209.45000000000002</v>
      </c>
      <c r="AJ85" s="13">
        <f t="shared" si="24"/>
        <v>209.45000000000002</v>
      </c>
      <c r="AK85" s="13">
        <f t="shared" si="25"/>
        <v>506</v>
      </c>
      <c r="AL85" s="13">
        <f t="shared" si="26"/>
        <v>512</v>
      </c>
      <c r="AM85" s="13">
        <f t="shared" si="27"/>
        <v>512</v>
      </c>
      <c r="AN85" s="13">
        <f t="shared" si="28"/>
        <v>512</v>
      </c>
      <c r="AO85" s="13">
        <f t="shared" si="29"/>
        <v>512</v>
      </c>
      <c r="AP85" s="13">
        <f t="shared" si="30"/>
        <v>348.084</v>
      </c>
      <c r="AQ85" s="13">
        <f t="shared" si="31"/>
        <v>455.89499999999998</v>
      </c>
      <c r="AR85" s="13">
        <f t="shared" si="32"/>
        <v>455.89499999999998</v>
      </c>
      <c r="AS85" s="13">
        <f t="shared" si="33"/>
        <v>348.084</v>
      </c>
      <c r="AT85" s="13">
        <f t="shared" si="34"/>
        <v>234.18599999999998</v>
      </c>
      <c r="AU85" s="13">
        <f t="shared" si="35"/>
        <v>375.90000000000003</v>
      </c>
      <c r="AV85" s="13">
        <f t="shared" si="36"/>
        <v>375.90000000000003</v>
      </c>
      <c r="AW85" s="13">
        <f t="shared" si="37"/>
        <v>512</v>
      </c>
      <c r="AX85" s="13">
        <f t="shared" si="38"/>
        <v>576</v>
      </c>
      <c r="AY85" s="13">
        <f t="shared" si="39"/>
        <v>203.64</v>
      </c>
      <c r="AZ85" s="13">
        <f t="shared" si="40"/>
        <v>512</v>
      </c>
      <c r="BA85" s="13">
        <f t="shared" si="41"/>
        <v>512</v>
      </c>
      <c r="BB85" s="13">
        <f t="shared" si="42"/>
        <v>234.18599999999998</v>
      </c>
    </row>
    <row r="86" spans="2:54" x14ac:dyDescent="0.2">
      <c r="B86" s="1" t="s">
        <v>192</v>
      </c>
      <c r="C86" s="3"/>
      <c r="D86" s="3"/>
      <c r="E86" s="3"/>
      <c r="F86" s="3"/>
      <c r="L86" s="35" t="s">
        <v>192</v>
      </c>
      <c r="M86" s="55"/>
      <c r="N86" s="55"/>
      <c r="O86" s="13">
        <v>0</v>
      </c>
      <c r="S86" s="13">
        <v>0</v>
      </c>
      <c r="AH86" s="35" t="s">
        <v>192</v>
      </c>
      <c r="AI86" s="13"/>
      <c r="AJ86" s="13"/>
      <c r="AK86" s="13">
        <f t="shared" si="25"/>
        <v>0</v>
      </c>
      <c r="AL86" s="13"/>
      <c r="AM86" s="13"/>
      <c r="AN86" s="13"/>
      <c r="AO86" s="13">
        <f t="shared" si="29"/>
        <v>0</v>
      </c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2:54" x14ac:dyDescent="0.2">
      <c r="B87" t="s">
        <v>199</v>
      </c>
      <c r="C87" s="7"/>
      <c r="D87" s="7"/>
      <c r="F87" t="s">
        <v>191</v>
      </c>
      <c r="L87" s="6" t="s">
        <v>199</v>
      </c>
      <c r="M87" s="81">
        <v>97.350000000000009</v>
      </c>
      <c r="N87" s="81">
        <v>97.350000000000009</v>
      </c>
      <c r="O87" s="13">
        <v>298</v>
      </c>
      <c r="P87" s="13">
        <v>358</v>
      </c>
      <c r="Q87" s="13">
        <v>358</v>
      </c>
      <c r="R87" s="13">
        <v>358</v>
      </c>
      <c r="S87" s="13">
        <v>358</v>
      </c>
      <c r="T87" s="13">
        <v>318.54899999999998</v>
      </c>
      <c r="U87" s="13">
        <v>416.55899999999997</v>
      </c>
      <c r="V87" s="13">
        <v>416.55899999999997</v>
      </c>
      <c r="W87" s="13">
        <v>318.54899999999998</v>
      </c>
      <c r="X87" s="13">
        <v>214.65899999999999</v>
      </c>
      <c r="Y87" s="81">
        <v>264.60000000000002</v>
      </c>
      <c r="Z87" s="81">
        <v>264.60000000000002</v>
      </c>
      <c r="AA87" s="13">
        <v>358</v>
      </c>
      <c r="AB87" s="13">
        <v>448</v>
      </c>
      <c r="AC87" s="13">
        <v>186.66</v>
      </c>
      <c r="AD87" s="13">
        <v>358</v>
      </c>
      <c r="AE87" s="13">
        <v>358</v>
      </c>
      <c r="AF87" s="13">
        <v>214.65899999999999</v>
      </c>
      <c r="AG87" s="13"/>
      <c r="AH87" s="6" t="s">
        <v>199</v>
      </c>
      <c r="AI87" s="13">
        <f t="shared" si="23"/>
        <v>97.350000000000009</v>
      </c>
      <c r="AJ87" s="13">
        <f t="shared" si="24"/>
        <v>97.350000000000009</v>
      </c>
      <c r="AK87" s="13">
        <f t="shared" si="25"/>
        <v>298</v>
      </c>
      <c r="AL87" s="13">
        <f t="shared" si="26"/>
        <v>358</v>
      </c>
      <c r="AM87" s="13">
        <f t="shared" si="27"/>
        <v>358</v>
      </c>
      <c r="AN87" s="13">
        <f t="shared" si="28"/>
        <v>358</v>
      </c>
      <c r="AO87" s="13">
        <f t="shared" si="29"/>
        <v>358</v>
      </c>
      <c r="AP87" s="13">
        <f t="shared" si="30"/>
        <v>318.54899999999998</v>
      </c>
      <c r="AQ87" s="13">
        <f t="shared" si="31"/>
        <v>416.55899999999997</v>
      </c>
      <c r="AR87" s="13">
        <f t="shared" si="32"/>
        <v>416.55899999999997</v>
      </c>
      <c r="AS87" s="13">
        <f t="shared" si="33"/>
        <v>318.54899999999998</v>
      </c>
      <c r="AT87" s="13">
        <f t="shared" si="34"/>
        <v>214.65899999999999</v>
      </c>
      <c r="AU87" s="13">
        <f t="shared" si="35"/>
        <v>264.60000000000002</v>
      </c>
      <c r="AV87" s="13">
        <f t="shared" si="36"/>
        <v>264.60000000000002</v>
      </c>
      <c r="AW87" s="13">
        <f t="shared" si="37"/>
        <v>358</v>
      </c>
      <c r="AX87" s="13">
        <f t="shared" si="38"/>
        <v>448</v>
      </c>
      <c r="AY87" s="13">
        <f t="shared" si="39"/>
        <v>186.66</v>
      </c>
      <c r="AZ87" s="13">
        <f t="shared" si="40"/>
        <v>358</v>
      </c>
      <c r="BA87" s="13">
        <f t="shared" si="41"/>
        <v>358</v>
      </c>
      <c r="BB87" s="13">
        <f>AF87*$AF$2</f>
        <v>214.65899999999999</v>
      </c>
    </row>
    <row r="88" spans="2:54" x14ac:dyDescent="0.2">
      <c r="B88" t="s">
        <v>200</v>
      </c>
      <c r="C88" s="7"/>
      <c r="D88" s="7"/>
      <c r="F88" t="s">
        <v>191</v>
      </c>
      <c r="L88" s="6" t="s">
        <v>200</v>
      </c>
      <c r="M88" s="81">
        <v>120.95</v>
      </c>
      <c r="N88" s="81">
        <v>120.95</v>
      </c>
      <c r="O88" s="13">
        <v>360</v>
      </c>
      <c r="P88" s="13">
        <v>422</v>
      </c>
      <c r="Q88" s="13">
        <v>422</v>
      </c>
      <c r="R88" s="13">
        <v>422</v>
      </c>
      <c r="S88" s="13">
        <v>422</v>
      </c>
      <c r="T88" s="13">
        <v>325.90800000000002</v>
      </c>
      <c r="U88" s="13">
        <v>426.39300000000003</v>
      </c>
      <c r="V88" s="13">
        <v>426.39300000000003</v>
      </c>
      <c r="W88" s="13">
        <v>325.90800000000002</v>
      </c>
      <c r="X88" s="13">
        <v>218.845</v>
      </c>
      <c r="Y88" s="81">
        <v>373.8</v>
      </c>
      <c r="Z88" s="81">
        <v>373.8</v>
      </c>
      <c r="AA88" s="13">
        <v>422</v>
      </c>
      <c r="AB88" s="13">
        <v>502</v>
      </c>
      <c r="AC88" s="13">
        <v>190.3</v>
      </c>
      <c r="AD88" s="13">
        <v>422</v>
      </c>
      <c r="AE88" s="13">
        <v>422</v>
      </c>
      <c r="AF88" s="13">
        <v>218.845</v>
      </c>
      <c r="AG88" s="13"/>
      <c r="AH88" s="6" t="s">
        <v>200</v>
      </c>
      <c r="AI88" s="13">
        <f t="shared" si="23"/>
        <v>120.95</v>
      </c>
      <c r="AJ88" s="13">
        <f t="shared" si="24"/>
        <v>120.95</v>
      </c>
      <c r="AK88" s="13">
        <f t="shared" si="25"/>
        <v>360</v>
      </c>
      <c r="AL88" s="13">
        <f t="shared" si="26"/>
        <v>422</v>
      </c>
      <c r="AM88" s="13">
        <f t="shared" si="27"/>
        <v>422</v>
      </c>
      <c r="AN88" s="13">
        <f t="shared" si="28"/>
        <v>422</v>
      </c>
      <c r="AO88" s="13">
        <f t="shared" si="29"/>
        <v>422</v>
      </c>
      <c r="AP88" s="13">
        <f t="shared" si="30"/>
        <v>325.90800000000002</v>
      </c>
      <c r="AQ88" s="13">
        <f t="shared" si="31"/>
        <v>426.39300000000003</v>
      </c>
      <c r="AR88" s="13">
        <f t="shared" si="32"/>
        <v>426.39300000000003</v>
      </c>
      <c r="AS88" s="13">
        <f t="shared" si="33"/>
        <v>325.90800000000002</v>
      </c>
      <c r="AT88" s="13">
        <f t="shared" si="34"/>
        <v>218.845</v>
      </c>
      <c r="AU88" s="13">
        <f t="shared" si="35"/>
        <v>373.8</v>
      </c>
      <c r="AV88" s="13">
        <f t="shared" si="36"/>
        <v>373.8</v>
      </c>
      <c r="AW88" s="13">
        <f t="shared" si="37"/>
        <v>422</v>
      </c>
      <c r="AX88" s="13">
        <f t="shared" si="38"/>
        <v>502</v>
      </c>
      <c r="AY88" s="13">
        <f t="shared" si="39"/>
        <v>190.3</v>
      </c>
      <c r="AZ88" s="13">
        <f t="shared" si="40"/>
        <v>422</v>
      </c>
      <c r="BA88" s="13">
        <f t="shared" si="41"/>
        <v>422</v>
      </c>
      <c r="BB88" s="13">
        <f>AF88*$AF$2</f>
        <v>218.845</v>
      </c>
    </row>
    <row r="89" spans="2:54" x14ac:dyDescent="0.2">
      <c r="B89" t="s">
        <v>201</v>
      </c>
      <c r="C89" s="7"/>
      <c r="D89" s="7"/>
      <c r="F89" t="s">
        <v>191</v>
      </c>
      <c r="L89" s="6" t="s">
        <v>201</v>
      </c>
      <c r="M89" s="81">
        <v>144.55000000000001</v>
      </c>
      <c r="N89" s="81">
        <v>144.55000000000001</v>
      </c>
      <c r="O89" s="13">
        <v>424</v>
      </c>
      <c r="P89" s="13">
        <v>486</v>
      </c>
      <c r="Q89" s="13">
        <v>486</v>
      </c>
      <c r="R89" s="13">
        <v>486</v>
      </c>
      <c r="S89" s="13">
        <v>486</v>
      </c>
      <c r="T89" s="13">
        <v>333.33300000000003</v>
      </c>
      <c r="U89" s="13">
        <v>436.22699999999998</v>
      </c>
      <c r="V89" s="13">
        <v>436.22699999999998</v>
      </c>
      <c r="W89" s="13">
        <v>333.33300000000003</v>
      </c>
      <c r="X89" s="13">
        <v>224.43399999999997</v>
      </c>
      <c r="Y89" s="81">
        <v>357</v>
      </c>
      <c r="Z89" s="81">
        <v>357</v>
      </c>
      <c r="AA89" s="13">
        <v>486</v>
      </c>
      <c r="AB89" s="13">
        <v>554</v>
      </c>
      <c r="AC89" s="13">
        <v>195.16</v>
      </c>
      <c r="AD89" s="13">
        <v>486</v>
      </c>
      <c r="AE89" s="13">
        <v>486</v>
      </c>
      <c r="AF89" s="13">
        <v>224.43399999999997</v>
      </c>
      <c r="AG89" s="13"/>
      <c r="AH89" s="6" t="s">
        <v>201</v>
      </c>
      <c r="AI89" s="13">
        <f t="shared" si="23"/>
        <v>144.55000000000001</v>
      </c>
      <c r="AJ89" s="13">
        <f t="shared" si="24"/>
        <v>144.55000000000001</v>
      </c>
      <c r="AK89" s="13">
        <f t="shared" si="25"/>
        <v>424</v>
      </c>
      <c r="AL89" s="13">
        <f t="shared" si="26"/>
        <v>486</v>
      </c>
      <c r="AM89" s="13">
        <f t="shared" si="27"/>
        <v>486</v>
      </c>
      <c r="AN89" s="13">
        <f t="shared" si="28"/>
        <v>486</v>
      </c>
      <c r="AO89" s="13">
        <f t="shared" si="29"/>
        <v>486</v>
      </c>
      <c r="AP89" s="13">
        <f t="shared" si="30"/>
        <v>333.33300000000003</v>
      </c>
      <c r="AQ89" s="13">
        <f t="shared" si="31"/>
        <v>436.22699999999998</v>
      </c>
      <c r="AR89" s="13">
        <f t="shared" si="32"/>
        <v>436.22699999999998</v>
      </c>
      <c r="AS89" s="13">
        <f t="shared" si="33"/>
        <v>333.33300000000003</v>
      </c>
      <c r="AT89" s="13">
        <f t="shared" si="34"/>
        <v>224.43399999999997</v>
      </c>
      <c r="AU89" s="13">
        <f t="shared" si="35"/>
        <v>357</v>
      </c>
      <c r="AV89" s="13">
        <f t="shared" si="36"/>
        <v>357</v>
      </c>
      <c r="AW89" s="13">
        <f t="shared" si="37"/>
        <v>486</v>
      </c>
      <c r="AX89" s="13">
        <f t="shared" si="38"/>
        <v>554</v>
      </c>
      <c r="AY89" s="13">
        <f t="shared" si="39"/>
        <v>195.16</v>
      </c>
      <c r="AZ89" s="13">
        <f t="shared" si="40"/>
        <v>486</v>
      </c>
      <c r="BA89" s="13">
        <f t="shared" si="41"/>
        <v>486</v>
      </c>
      <c r="BB89" s="13">
        <f>AF89*$AF$2</f>
        <v>224.43399999999997</v>
      </c>
    </row>
    <row r="90" spans="2:54" x14ac:dyDescent="0.2">
      <c r="B90" s="1" t="s">
        <v>193</v>
      </c>
      <c r="C90" s="3"/>
      <c r="D90" s="3"/>
      <c r="E90" s="3"/>
      <c r="F90" s="3"/>
      <c r="L90" s="35" t="s">
        <v>193</v>
      </c>
      <c r="M90" s="55"/>
      <c r="N90" s="55"/>
      <c r="O90" s="13">
        <v>0</v>
      </c>
      <c r="Y90" s="55"/>
      <c r="Z90" s="55"/>
      <c r="AH90" s="35" t="s">
        <v>193</v>
      </c>
      <c r="AI90" s="13"/>
      <c r="AJ90" s="13"/>
      <c r="AK90" s="13">
        <f t="shared" si="25"/>
        <v>0</v>
      </c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 spans="2:54" x14ac:dyDescent="0.2">
      <c r="B91" t="s">
        <v>202</v>
      </c>
      <c r="C91" s="7"/>
      <c r="D91" s="7"/>
      <c r="F91" t="s">
        <v>177</v>
      </c>
      <c r="L91" s="6" t="s">
        <v>202</v>
      </c>
      <c r="M91" s="81">
        <v>233.05</v>
      </c>
      <c r="N91" s="81">
        <v>233.05</v>
      </c>
      <c r="O91" s="13">
        <v>380</v>
      </c>
      <c r="P91" s="13">
        <v>254</v>
      </c>
      <c r="Q91" s="13">
        <v>254</v>
      </c>
      <c r="R91" s="13">
        <v>254</v>
      </c>
      <c r="S91" s="37">
        <v>254</v>
      </c>
      <c r="T91" s="37">
        <v>232.91399999999999</v>
      </c>
      <c r="U91" s="37">
        <v>309.87</v>
      </c>
      <c r="V91" s="37">
        <v>309.87</v>
      </c>
      <c r="W91" s="37">
        <v>232.91399999999999</v>
      </c>
      <c r="X91" s="13">
        <v>157.50399999999999</v>
      </c>
      <c r="Y91" s="82">
        <v>394.8</v>
      </c>
      <c r="Z91" s="82">
        <v>394.8</v>
      </c>
      <c r="AA91" s="13">
        <v>254</v>
      </c>
      <c r="AB91" s="13">
        <v>262</v>
      </c>
      <c r="AC91" s="13">
        <v>136.96</v>
      </c>
      <c r="AD91" s="13">
        <v>254</v>
      </c>
      <c r="AE91" s="13">
        <v>254</v>
      </c>
      <c r="AF91" s="13">
        <v>157.50399999999999</v>
      </c>
      <c r="AG91" s="13"/>
      <c r="AH91" s="6" t="s">
        <v>202</v>
      </c>
      <c r="AI91" s="13">
        <f t="shared" si="23"/>
        <v>233.05</v>
      </c>
      <c r="AJ91" s="13">
        <f t="shared" si="24"/>
        <v>233.05</v>
      </c>
      <c r="AK91" s="13">
        <f t="shared" si="25"/>
        <v>380</v>
      </c>
      <c r="AL91" s="13">
        <f t="shared" si="26"/>
        <v>254</v>
      </c>
      <c r="AM91" s="13">
        <f t="shared" si="27"/>
        <v>254</v>
      </c>
      <c r="AN91" s="13">
        <f t="shared" si="28"/>
        <v>254</v>
      </c>
      <c r="AO91" s="13">
        <f t="shared" si="29"/>
        <v>254</v>
      </c>
      <c r="AP91" s="13">
        <f t="shared" si="30"/>
        <v>232.91399999999999</v>
      </c>
      <c r="AQ91" s="13">
        <f t="shared" si="31"/>
        <v>309.87</v>
      </c>
      <c r="AR91" s="13">
        <f t="shared" si="32"/>
        <v>309.87</v>
      </c>
      <c r="AS91" s="13">
        <f t="shared" si="33"/>
        <v>232.91399999999999</v>
      </c>
      <c r="AT91" s="13">
        <f t="shared" si="34"/>
        <v>157.50399999999999</v>
      </c>
      <c r="AU91" s="13">
        <f t="shared" si="35"/>
        <v>394.8</v>
      </c>
      <c r="AV91" s="13">
        <f t="shared" si="36"/>
        <v>394.8</v>
      </c>
      <c r="AW91" s="13">
        <f t="shared" si="37"/>
        <v>254</v>
      </c>
      <c r="AX91" s="13">
        <f t="shared" si="38"/>
        <v>262</v>
      </c>
      <c r="AY91" s="13">
        <f t="shared" si="39"/>
        <v>136.96</v>
      </c>
      <c r="AZ91" s="13">
        <f t="shared" si="40"/>
        <v>254</v>
      </c>
      <c r="BA91" s="13">
        <f t="shared" si="41"/>
        <v>254</v>
      </c>
      <c r="BB91" s="13">
        <f t="shared" ref="BB91:BB98" si="43">AF91*$AF$2</f>
        <v>157.50399999999999</v>
      </c>
    </row>
    <row r="92" spans="2:54" x14ac:dyDescent="0.2">
      <c r="B92" t="s">
        <v>203</v>
      </c>
      <c r="C92" s="5"/>
      <c r="D92" s="7"/>
      <c r="F92" t="s">
        <v>176</v>
      </c>
      <c r="L92" s="6" t="s">
        <v>203</v>
      </c>
      <c r="M92" s="81">
        <v>377.6</v>
      </c>
      <c r="N92" s="81">
        <v>377.6</v>
      </c>
      <c r="O92" s="13">
        <v>546</v>
      </c>
      <c r="P92" s="13">
        <v>386</v>
      </c>
      <c r="Q92" s="13">
        <v>386</v>
      </c>
      <c r="R92" s="13">
        <v>386</v>
      </c>
      <c r="S92" s="13">
        <v>386</v>
      </c>
      <c r="T92" s="13">
        <v>349.37099999999998</v>
      </c>
      <c r="U92" s="13">
        <v>464.80499999999995</v>
      </c>
      <c r="V92" s="13">
        <v>464.80499999999995</v>
      </c>
      <c r="W92" s="13">
        <v>349.37099999999998</v>
      </c>
      <c r="X92" s="13">
        <v>165.6</v>
      </c>
      <c r="Y92" s="81">
        <v>642.6</v>
      </c>
      <c r="Z92" s="81">
        <v>642.6</v>
      </c>
      <c r="AA92" s="13">
        <v>386</v>
      </c>
      <c r="AB92" s="13">
        <v>408</v>
      </c>
      <c r="AC92" s="13">
        <v>144</v>
      </c>
      <c r="AD92" s="13">
        <v>386</v>
      </c>
      <c r="AE92" s="13">
        <v>386</v>
      </c>
      <c r="AF92" s="13">
        <v>165.6</v>
      </c>
      <c r="AG92" s="13"/>
      <c r="AH92" s="6" t="s">
        <v>203</v>
      </c>
      <c r="AI92" s="13">
        <f t="shared" si="23"/>
        <v>377.6</v>
      </c>
      <c r="AJ92" s="13">
        <f t="shared" si="24"/>
        <v>377.6</v>
      </c>
      <c r="AK92" s="13">
        <f t="shared" si="25"/>
        <v>546</v>
      </c>
      <c r="AL92" s="13">
        <f t="shared" si="26"/>
        <v>386</v>
      </c>
      <c r="AM92" s="13">
        <f t="shared" si="27"/>
        <v>386</v>
      </c>
      <c r="AN92" s="13">
        <f t="shared" si="28"/>
        <v>386</v>
      </c>
      <c r="AO92" s="13">
        <f t="shared" si="29"/>
        <v>386</v>
      </c>
      <c r="AP92" s="13">
        <f t="shared" si="30"/>
        <v>349.37099999999998</v>
      </c>
      <c r="AQ92" s="13">
        <f t="shared" si="31"/>
        <v>464.80499999999995</v>
      </c>
      <c r="AR92" s="13">
        <f t="shared" si="32"/>
        <v>464.80499999999995</v>
      </c>
      <c r="AS92" s="13">
        <f t="shared" si="33"/>
        <v>349.37099999999998</v>
      </c>
      <c r="AT92" s="13">
        <f t="shared" si="34"/>
        <v>165.6</v>
      </c>
      <c r="AU92" s="13">
        <f t="shared" si="35"/>
        <v>642.6</v>
      </c>
      <c r="AV92" s="13">
        <f t="shared" si="36"/>
        <v>642.6</v>
      </c>
      <c r="AW92" s="13">
        <f t="shared" si="37"/>
        <v>386</v>
      </c>
      <c r="AX92" s="13">
        <f t="shared" si="38"/>
        <v>408</v>
      </c>
      <c r="AY92" s="13">
        <f t="shared" si="39"/>
        <v>144</v>
      </c>
      <c r="AZ92" s="13">
        <f t="shared" si="40"/>
        <v>386</v>
      </c>
      <c r="BA92" s="13">
        <f t="shared" si="41"/>
        <v>386</v>
      </c>
      <c r="BB92" s="13">
        <f t="shared" si="43"/>
        <v>165.6</v>
      </c>
    </row>
    <row r="93" spans="2:54" x14ac:dyDescent="0.2">
      <c r="B93" t="s">
        <v>204</v>
      </c>
      <c r="C93" s="7"/>
      <c r="D93" s="7"/>
      <c r="F93" t="s">
        <v>175</v>
      </c>
      <c r="L93" s="6" t="s">
        <v>204</v>
      </c>
      <c r="M93" s="81">
        <v>463.15000000000003</v>
      </c>
      <c r="N93" s="81">
        <v>463.15000000000003</v>
      </c>
      <c r="O93" s="13">
        <v>642</v>
      </c>
      <c r="P93" s="13">
        <v>464</v>
      </c>
      <c r="Q93" s="13">
        <v>464</v>
      </c>
      <c r="R93" s="13">
        <v>464</v>
      </c>
      <c r="S93" s="13">
        <v>464</v>
      </c>
      <c r="T93" s="13">
        <v>465.82799999999997</v>
      </c>
      <c r="U93" s="13">
        <v>619.74</v>
      </c>
      <c r="V93" s="13">
        <v>619.74</v>
      </c>
      <c r="W93" s="13">
        <v>465.82799999999997</v>
      </c>
      <c r="X93" s="13">
        <v>315.00799999999998</v>
      </c>
      <c r="Y93" s="81">
        <v>789.6</v>
      </c>
      <c r="Z93" s="81">
        <v>789.6</v>
      </c>
      <c r="AA93" s="13">
        <v>464</v>
      </c>
      <c r="AB93" s="13">
        <v>496</v>
      </c>
      <c r="AC93" s="13">
        <v>273.92</v>
      </c>
      <c r="AD93" s="13">
        <v>464</v>
      </c>
      <c r="AE93" s="13">
        <v>464</v>
      </c>
      <c r="AF93" s="13">
        <v>315.00799999999998</v>
      </c>
      <c r="AG93" s="13"/>
      <c r="AH93" s="6" t="s">
        <v>204</v>
      </c>
      <c r="AI93" s="13">
        <f t="shared" si="23"/>
        <v>463.15000000000003</v>
      </c>
      <c r="AJ93" s="13">
        <f t="shared" si="24"/>
        <v>463.15000000000003</v>
      </c>
      <c r="AK93" s="13">
        <f t="shared" si="25"/>
        <v>642</v>
      </c>
      <c r="AL93" s="13">
        <f t="shared" si="26"/>
        <v>464</v>
      </c>
      <c r="AM93" s="13">
        <f t="shared" si="27"/>
        <v>464</v>
      </c>
      <c r="AN93" s="13">
        <f t="shared" si="28"/>
        <v>464</v>
      </c>
      <c r="AO93" s="13">
        <f t="shared" si="29"/>
        <v>464</v>
      </c>
      <c r="AP93" s="13">
        <f t="shared" si="30"/>
        <v>465.82799999999997</v>
      </c>
      <c r="AQ93" s="13">
        <f t="shared" si="31"/>
        <v>619.74</v>
      </c>
      <c r="AR93" s="13">
        <f t="shared" si="32"/>
        <v>619.74</v>
      </c>
      <c r="AS93" s="13">
        <f t="shared" si="33"/>
        <v>465.82799999999997</v>
      </c>
      <c r="AT93" s="13">
        <f t="shared" si="34"/>
        <v>315.00799999999998</v>
      </c>
      <c r="AU93" s="13">
        <f t="shared" si="35"/>
        <v>789.6</v>
      </c>
      <c r="AV93" s="13">
        <f t="shared" si="36"/>
        <v>789.6</v>
      </c>
      <c r="AW93" s="13">
        <f t="shared" si="37"/>
        <v>464</v>
      </c>
      <c r="AX93" s="13">
        <f t="shared" si="38"/>
        <v>496</v>
      </c>
      <c r="AY93" s="13">
        <f t="shared" si="39"/>
        <v>273.92</v>
      </c>
      <c r="AZ93" s="13">
        <f t="shared" si="40"/>
        <v>464</v>
      </c>
      <c r="BA93" s="13">
        <f t="shared" si="41"/>
        <v>464</v>
      </c>
      <c r="BB93" s="13">
        <f t="shared" si="43"/>
        <v>315.00799999999998</v>
      </c>
    </row>
    <row r="94" spans="2:54" x14ac:dyDescent="0.2">
      <c r="B94" s="74" t="s">
        <v>221</v>
      </c>
      <c r="C94" s="3"/>
      <c r="D94" s="3"/>
      <c r="E94" s="3"/>
      <c r="F94" s="3"/>
      <c r="L94" s="35" t="s">
        <v>221</v>
      </c>
      <c r="M94" s="55"/>
      <c r="N94" s="55"/>
      <c r="O94">
        <v>0</v>
      </c>
      <c r="AC94" s="13">
        <v>0</v>
      </c>
      <c r="AD94">
        <v>0</v>
      </c>
      <c r="AE94">
        <v>0</v>
      </c>
      <c r="AF94">
        <v>0</v>
      </c>
      <c r="AH94" s="35" t="s">
        <v>221</v>
      </c>
      <c r="AI94" s="13"/>
      <c r="AJ94" s="13"/>
      <c r="AK94" s="13">
        <f t="shared" si="25"/>
        <v>0</v>
      </c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>
        <f t="shared" si="39"/>
        <v>0</v>
      </c>
      <c r="AZ94" s="13">
        <f t="shared" si="40"/>
        <v>0</v>
      </c>
      <c r="BA94" s="13">
        <f t="shared" si="41"/>
        <v>0</v>
      </c>
      <c r="BB94" s="13">
        <f t="shared" si="43"/>
        <v>0</v>
      </c>
    </row>
    <row r="95" spans="2:54" x14ac:dyDescent="0.2">
      <c r="B95" s="75" t="s">
        <v>222</v>
      </c>
      <c r="C95" s="5"/>
      <c r="D95" s="7"/>
      <c r="F95" t="s">
        <v>234</v>
      </c>
      <c r="L95" s="6" t="s">
        <v>222</v>
      </c>
      <c r="M95" s="81">
        <v>333.35</v>
      </c>
      <c r="N95" s="55">
        <v>0</v>
      </c>
      <c r="O95" s="13">
        <v>860</v>
      </c>
      <c r="P95" s="13">
        <v>824</v>
      </c>
      <c r="Q95" s="13"/>
      <c r="R95" s="13"/>
      <c r="S95">
        <v>824</v>
      </c>
      <c r="T95" s="13">
        <v>950.4</v>
      </c>
      <c r="U95">
        <v>1075.8</v>
      </c>
      <c r="V95">
        <v>1075.8</v>
      </c>
      <c r="W95" s="13">
        <v>950.4</v>
      </c>
      <c r="X95" s="13">
        <v>662.4</v>
      </c>
      <c r="AA95" s="13"/>
      <c r="AB95" s="13">
        <v>836</v>
      </c>
      <c r="AC95" s="13">
        <v>576</v>
      </c>
      <c r="AD95" s="13">
        <v>824</v>
      </c>
      <c r="AE95" s="13">
        <v>0</v>
      </c>
      <c r="AF95" s="13">
        <v>662.4</v>
      </c>
      <c r="AG95" s="13"/>
      <c r="AH95" s="6" t="s">
        <v>222</v>
      </c>
      <c r="AI95" s="13">
        <f t="shared" si="23"/>
        <v>333.35</v>
      </c>
      <c r="AJ95" s="13">
        <f t="shared" si="24"/>
        <v>0</v>
      </c>
      <c r="AK95" s="13">
        <f t="shared" si="25"/>
        <v>860</v>
      </c>
      <c r="AL95" s="13">
        <f t="shared" si="26"/>
        <v>824</v>
      </c>
      <c r="AM95" s="13"/>
      <c r="AN95" s="13"/>
      <c r="AO95" s="13">
        <f t="shared" si="29"/>
        <v>824</v>
      </c>
      <c r="AP95" s="13">
        <f t="shared" si="30"/>
        <v>950.4</v>
      </c>
      <c r="AQ95" s="13">
        <f t="shared" si="31"/>
        <v>1075.8</v>
      </c>
      <c r="AR95" s="13">
        <f t="shared" si="32"/>
        <v>1075.8</v>
      </c>
      <c r="AS95" s="13">
        <f t="shared" si="33"/>
        <v>950.4</v>
      </c>
      <c r="AT95" s="13">
        <f t="shared" si="34"/>
        <v>662.4</v>
      </c>
      <c r="AU95" s="13"/>
      <c r="AV95" s="13"/>
      <c r="AW95" s="13"/>
      <c r="AX95" s="13">
        <f t="shared" si="38"/>
        <v>836</v>
      </c>
      <c r="AY95" s="13">
        <f t="shared" si="39"/>
        <v>576</v>
      </c>
      <c r="AZ95" s="13">
        <f t="shared" si="40"/>
        <v>824</v>
      </c>
      <c r="BA95" s="13">
        <f t="shared" si="41"/>
        <v>0</v>
      </c>
      <c r="BB95" s="13">
        <f t="shared" si="43"/>
        <v>662.4</v>
      </c>
    </row>
    <row r="96" spans="2:54" x14ac:dyDescent="0.2">
      <c r="B96" s="75" t="s">
        <v>223</v>
      </c>
      <c r="C96" s="5"/>
      <c r="D96" s="7"/>
      <c r="F96" t="s">
        <v>234</v>
      </c>
      <c r="L96" s="6" t="s">
        <v>223</v>
      </c>
      <c r="M96" s="81">
        <v>439.55</v>
      </c>
      <c r="N96" s="55">
        <v>0</v>
      </c>
      <c r="O96" s="13">
        <v>1114</v>
      </c>
      <c r="P96" s="13">
        <v>1108</v>
      </c>
      <c r="Q96" s="13"/>
      <c r="R96" s="13"/>
      <c r="S96">
        <v>1108</v>
      </c>
      <c r="T96" s="13">
        <v>1277.0999999999999</v>
      </c>
      <c r="U96">
        <v>1445.3999999999999</v>
      </c>
      <c r="V96">
        <v>1445.3999999999999</v>
      </c>
      <c r="W96" s="13">
        <v>1277.0999999999999</v>
      </c>
      <c r="X96" s="13">
        <v>890.09999999999991</v>
      </c>
      <c r="AA96" s="13"/>
      <c r="AB96" s="13">
        <v>1072</v>
      </c>
      <c r="AC96" s="13">
        <v>774</v>
      </c>
      <c r="AD96" s="13">
        <v>1108</v>
      </c>
      <c r="AE96" s="13">
        <v>0</v>
      </c>
      <c r="AF96" s="13">
        <v>890.09999999999991</v>
      </c>
      <c r="AG96" s="13"/>
      <c r="AH96" s="6" t="s">
        <v>223</v>
      </c>
      <c r="AI96" s="13">
        <f t="shared" si="23"/>
        <v>439.55</v>
      </c>
      <c r="AJ96" s="13">
        <f t="shared" si="24"/>
        <v>0</v>
      </c>
      <c r="AK96" s="13">
        <f t="shared" si="25"/>
        <v>1114</v>
      </c>
      <c r="AL96" s="13">
        <f t="shared" si="26"/>
        <v>1108</v>
      </c>
      <c r="AM96" s="13"/>
      <c r="AN96" s="13"/>
      <c r="AO96" s="13">
        <f t="shared" si="29"/>
        <v>1108</v>
      </c>
      <c r="AP96" s="13">
        <f t="shared" si="30"/>
        <v>1277.0999999999999</v>
      </c>
      <c r="AQ96" s="13">
        <f t="shared" si="31"/>
        <v>1445.3999999999999</v>
      </c>
      <c r="AR96" s="13">
        <f t="shared" si="32"/>
        <v>1445.3999999999999</v>
      </c>
      <c r="AS96" s="13">
        <f t="shared" si="33"/>
        <v>1277.0999999999999</v>
      </c>
      <c r="AT96" s="13">
        <f t="shared" si="34"/>
        <v>890.09999999999991</v>
      </c>
      <c r="AU96" s="13"/>
      <c r="AV96" s="13"/>
      <c r="AW96" s="13"/>
      <c r="AX96" s="13">
        <f t="shared" si="38"/>
        <v>1072</v>
      </c>
      <c r="AY96" s="13">
        <f t="shared" si="39"/>
        <v>774</v>
      </c>
      <c r="AZ96" s="13">
        <f t="shared" si="40"/>
        <v>1108</v>
      </c>
      <c r="BA96" s="13">
        <f t="shared" si="41"/>
        <v>0</v>
      </c>
      <c r="BB96" s="13">
        <f t="shared" si="43"/>
        <v>890.09999999999991</v>
      </c>
    </row>
    <row r="97" spans="1:54" x14ac:dyDescent="0.2">
      <c r="B97" s="75" t="s">
        <v>224</v>
      </c>
      <c r="C97" s="5"/>
      <c r="D97" s="7"/>
      <c r="F97" t="s">
        <v>234</v>
      </c>
      <c r="L97" s="6" t="s">
        <v>224</v>
      </c>
      <c r="M97" s="81">
        <v>374.65000000000003</v>
      </c>
      <c r="N97" s="55">
        <v>0</v>
      </c>
      <c r="O97" s="13">
        <v>962</v>
      </c>
      <c r="P97" s="13">
        <v>952</v>
      </c>
      <c r="Q97" s="13"/>
      <c r="R97" s="13"/>
      <c r="S97">
        <v>952</v>
      </c>
      <c r="T97" s="13">
        <v>1098.8999999999999</v>
      </c>
      <c r="U97">
        <v>1240.8</v>
      </c>
      <c r="V97">
        <v>1240.8</v>
      </c>
      <c r="W97" s="13">
        <v>1098.8999999999999</v>
      </c>
      <c r="X97" s="13">
        <v>765.9</v>
      </c>
      <c r="AA97" s="13"/>
      <c r="AB97" s="13">
        <v>942</v>
      </c>
      <c r="AC97" s="13">
        <v>666</v>
      </c>
      <c r="AD97" s="13">
        <v>952</v>
      </c>
      <c r="AE97" s="13">
        <v>0</v>
      </c>
      <c r="AF97" s="13">
        <v>765.9</v>
      </c>
      <c r="AG97" s="13"/>
      <c r="AH97" s="6" t="s">
        <v>224</v>
      </c>
      <c r="AI97" s="13">
        <f t="shared" si="23"/>
        <v>374.65000000000003</v>
      </c>
      <c r="AJ97" s="13">
        <f t="shared" si="24"/>
        <v>0</v>
      </c>
      <c r="AK97" s="13">
        <f t="shared" si="25"/>
        <v>962</v>
      </c>
      <c r="AL97" s="13">
        <f t="shared" si="26"/>
        <v>952</v>
      </c>
      <c r="AM97" s="13"/>
      <c r="AN97" s="13"/>
      <c r="AO97" s="13">
        <f t="shared" si="29"/>
        <v>952</v>
      </c>
      <c r="AP97" s="13">
        <f t="shared" si="30"/>
        <v>1098.8999999999999</v>
      </c>
      <c r="AQ97" s="13">
        <f t="shared" si="31"/>
        <v>1240.8</v>
      </c>
      <c r="AR97" s="13">
        <f t="shared" si="32"/>
        <v>1240.8</v>
      </c>
      <c r="AS97" s="13">
        <f t="shared" si="33"/>
        <v>1098.8999999999999</v>
      </c>
      <c r="AT97" s="13">
        <f t="shared" si="34"/>
        <v>765.9</v>
      </c>
      <c r="AU97" s="13"/>
      <c r="AV97" s="13"/>
      <c r="AW97" s="13"/>
      <c r="AX97" s="13">
        <f t="shared" si="38"/>
        <v>942</v>
      </c>
      <c r="AY97" s="13">
        <f t="shared" si="39"/>
        <v>666</v>
      </c>
      <c r="AZ97" s="13">
        <f t="shared" si="40"/>
        <v>952</v>
      </c>
      <c r="BA97" s="13">
        <f t="shared" si="41"/>
        <v>0</v>
      </c>
      <c r="BB97" s="13">
        <f t="shared" si="43"/>
        <v>765.9</v>
      </c>
    </row>
    <row r="98" spans="1:54" x14ac:dyDescent="0.2">
      <c r="B98" s="75" t="s">
        <v>225</v>
      </c>
      <c r="C98" s="5"/>
      <c r="D98" s="7"/>
      <c r="F98" t="s">
        <v>234</v>
      </c>
      <c r="L98" s="6" t="s">
        <v>225</v>
      </c>
      <c r="M98" s="81">
        <v>501.50000000000006</v>
      </c>
      <c r="N98" s="55">
        <v>0</v>
      </c>
      <c r="O98" s="13">
        <v>1246</v>
      </c>
      <c r="P98" s="13">
        <v>1246</v>
      </c>
      <c r="Q98" s="13"/>
      <c r="R98" s="13"/>
      <c r="S98">
        <v>1246</v>
      </c>
      <c r="T98" s="13">
        <v>1438.8</v>
      </c>
      <c r="U98">
        <v>1626.8999999999999</v>
      </c>
      <c r="V98">
        <v>1626.8999999999999</v>
      </c>
      <c r="W98" s="13">
        <v>1438.8</v>
      </c>
      <c r="X98" s="13">
        <v>1002.8</v>
      </c>
      <c r="AA98" s="13"/>
      <c r="AB98" s="13">
        <v>1188</v>
      </c>
      <c r="AC98" s="13">
        <v>872</v>
      </c>
      <c r="AD98" s="13">
        <v>1246</v>
      </c>
      <c r="AE98" s="13">
        <v>0</v>
      </c>
      <c r="AF98" s="13">
        <v>1002.8</v>
      </c>
      <c r="AG98" s="13"/>
      <c r="AH98" s="6" t="s">
        <v>225</v>
      </c>
      <c r="AI98" s="13">
        <f t="shared" si="23"/>
        <v>501.50000000000006</v>
      </c>
      <c r="AJ98" s="13">
        <f t="shared" si="24"/>
        <v>0</v>
      </c>
      <c r="AK98" s="13">
        <f t="shared" si="25"/>
        <v>1246</v>
      </c>
      <c r="AL98" s="13">
        <f t="shared" si="26"/>
        <v>1246</v>
      </c>
      <c r="AM98" s="13"/>
      <c r="AN98" s="13"/>
      <c r="AO98" s="13">
        <f t="shared" si="29"/>
        <v>1246</v>
      </c>
      <c r="AP98" s="13">
        <f t="shared" si="30"/>
        <v>1438.8</v>
      </c>
      <c r="AQ98" s="13">
        <f t="shared" si="31"/>
        <v>1626.8999999999999</v>
      </c>
      <c r="AR98" s="13">
        <f t="shared" si="32"/>
        <v>1626.8999999999999</v>
      </c>
      <c r="AS98" s="13">
        <f t="shared" si="33"/>
        <v>1438.8</v>
      </c>
      <c r="AT98" s="13">
        <f t="shared" si="34"/>
        <v>1002.8</v>
      </c>
      <c r="AU98" s="13"/>
      <c r="AV98" s="13"/>
      <c r="AW98" s="13"/>
      <c r="AX98" s="13">
        <f t="shared" si="38"/>
        <v>1188</v>
      </c>
      <c r="AY98" s="13">
        <f t="shared" si="39"/>
        <v>872</v>
      </c>
      <c r="AZ98" s="13">
        <f t="shared" si="40"/>
        <v>1246</v>
      </c>
      <c r="BA98" s="13">
        <f t="shared" si="41"/>
        <v>0</v>
      </c>
      <c r="BB98" s="13">
        <f t="shared" si="43"/>
        <v>1002.8</v>
      </c>
    </row>
    <row r="99" spans="1:54" x14ac:dyDescent="0.2">
      <c r="B99" s="74" t="s">
        <v>226</v>
      </c>
      <c r="C99" s="3"/>
      <c r="D99" s="3"/>
      <c r="E99" s="3"/>
      <c r="F99" s="3"/>
      <c r="L99" s="35" t="s">
        <v>226</v>
      </c>
      <c r="M99" s="81">
        <v>0</v>
      </c>
      <c r="N99" s="55"/>
      <c r="O99" s="13">
        <v>0</v>
      </c>
      <c r="AB99" s="13"/>
      <c r="AH99" s="35" t="s">
        <v>226</v>
      </c>
      <c r="AI99" s="13">
        <f t="shared" si="23"/>
        <v>0</v>
      </c>
      <c r="AJ99" s="13"/>
      <c r="AK99" s="13">
        <f t="shared" si="25"/>
        <v>0</v>
      </c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 spans="1:54" x14ac:dyDescent="0.2">
      <c r="B100" s="75" t="s">
        <v>227</v>
      </c>
      <c r="C100" s="7"/>
      <c r="D100" s="7"/>
      <c r="F100" s="8" t="s">
        <v>235</v>
      </c>
      <c r="L100" s="6" t="s">
        <v>227</v>
      </c>
      <c r="M100" s="81">
        <v>112.10000000000001</v>
      </c>
      <c r="N100" s="81">
        <v>112.10000000000001</v>
      </c>
      <c r="O100" s="13">
        <v>212</v>
      </c>
      <c r="P100" s="13">
        <v>358</v>
      </c>
      <c r="Q100" s="13">
        <v>358</v>
      </c>
      <c r="R100" s="13">
        <v>358</v>
      </c>
      <c r="S100" s="13">
        <v>358</v>
      </c>
      <c r="T100" s="13">
        <v>318.54899999999998</v>
      </c>
      <c r="U100" s="13">
        <v>416.55899999999997</v>
      </c>
      <c r="V100" s="13">
        <v>416.55899999999997</v>
      </c>
      <c r="W100" s="13">
        <v>318.54899999999998</v>
      </c>
      <c r="X100" s="13">
        <v>214.65899999999999</v>
      </c>
      <c r="Y100" s="81">
        <v>233.10000000000002</v>
      </c>
      <c r="Z100" s="81">
        <v>233.10000000000002</v>
      </c>
      <c r="AA100" s="13">
        <v>358</v>
      </c>
      <c r="AB100" s="13">
        <v>512</v>
      </c>
      <c r="AC100" s="13">
        <v>186.66</v>
      </c>
      <c r="AD100" s="13">
        <v>358</v>
      </c>
      <c r="AE100" s="13">
        <v>358</v>
      </c>
      <c r="AF100" s="13">
        <v>214.65899999999999</v>
      </c>
      <c r="AG100" s="13"/>
      <c r="AH100" s="6" t="s">
        <v>227</v>
      </c>
      <c r="AI100" s="13">
        <f t="shared" si="23"/>
        <v>112.10000000000001</v>
      </c>
      <c r="AJ100" s="13">
        <f t="shared" si="24"/>
        <v>112.10000000000001</v>
      </c>
      <c r="AK100" s="13">
        <f t="shared" si="25"/>
        <v>212</v>
      </c>
      <c r="AL100" s="13">
        <f t="shared" si="26"/>
        <v>358</v>
      </c>
      <c r="AM100" s="13">
        <f t="shared" si="27"/>
        <v>358</v>
      </c>
      <c r="AN100" s="13">
        <f t="shared" si="28"/>
        <v>358</v>
      </c>
      <c r="AO100" s="13">
        <f t="shared" si="29"/>
        <v>358</v>
      </c>
      <c r="AP100" s="13">
        <f t="shared" si="30"/>
        <v>318.54899999999998</v>
      </c>
      <c r="AQ100" s="13">
        <f t="shared" si="31"/>
        <v>416.55899999999997</v>
      </c>
      <c r="AR100" s="13">
        <f t="shared" si="32"/>
        <v>416.55899999999997</v>
      </c>
      <c r="AS100" s="13">
        <f t="shared" si="33"/>
        <v>318.54899999999998</v>
      </c>
      <c r="AT100" s="13">
        <f t="shared" si="34"/>
        <v>214.65899999999999</v>
      </c>
      <c r="AU100" s="13">
        <f t="shared" si="35"/>
        <v>233.10000000000002</v>
      </c>
      <c r="AV100" s="13">
        <f t="shared" si="36"/>
        <v>233.10000000000002</v>
      </c>
      <c r="AW100" s="13">
        <f t="shared" si="37"/>
        <v>358</v>
      </c>
      <c r="AX100" s="13">
        <f t="shared" si="38"/>
        <v>512</v>
      </c>
      <c r="AY100" s="13">
        <f t="shared" si="39"/>
        <v>186.66</v>
      </c>
      <c r="AZ100" s="13">
        <f t="shared" si="40"/>
        <v>358</v>
      </c>
      <c r="BA100" s="13">
        <f t="shared" si="41"/>
        <v>358</v>
      </c>
      <c r="BB100" s="13">
        <f t="shared" ref="BB100:BB106" si="44">AF100*$AF$2</f>
        <v>214.65899999999999</v>
      </c>
    </row>
    <row r="101" spans="1:54" x14ac:dyDescent="0.2">
      <c r="B101" s="75" t="s">
        <v>228</v>
      </c>
      <c r="C101" s="7"/>
      <c r="D101" s="7"/>
      <c r="F101" s="8" t="s">
        <v>235</v>
      </c>
      <c r="L101" s="6" t="s">
        <v>228</v>
      </c>
      <c r="M101" s="81">
        <v>135.70000000000002</v>
      </c>
      <c r="N101" s="81">
        <v>135.70000000000002</v>
      </c>
      <c r="O101" s="13">
        <v>256</v>
      </c>
      <c r="P101" s="13">
        <v>422</v>
      </c>
      <c r="Q101" s="13">
        <v>422</v>
      </c>
      <c r="R101" s="13">
        <v>422</v>
      </c>
      <c r="S101" s="13">
        <v>422</v>
      </c>
      <c r="T101" s="13">
        <v>325.90800000000002</v>
      </c>
      <c r="U101" s="13">
        <v>426.39300000000003</v>
      </c>
      <c r="V101" s="13">
        <v>426.39300000000003</v>
      </c>
      <c r="W101" s="13">
        <v>325.90800000000002</v>
      </c>
      <c r="X101" s="13">
        <v>218.845</v>
      </c>
      <c r="Y101" s="81">
        <v>289.8</v>
      </c>
      <c r="Z101" s="81">
        <v>289.8</v>
      </c>
      <c r="AA101" s="13">
        <v>422</v>
      </c>
      <c r="AB101" s="13">
        <v>574</v>
      </c>
      <c r="AC101" s="13">
        <v>190.3</v>
      </c>
      <c r="AD101" s="13">
        <v>422</v>
      </c>
      <c r="AE101" s="13">
        <v>422</v>
      </c>
      <c r="AF101" s="13">
        <v>218.845</v>
      </c>
      <c r="AG101" s="13"/>
      <c r="AH101" s="6" t="s">
        <v>228</v>
      </c>
      <c r="AI101" s="13">
        <f t="shared" si="23"/>
        <v>135.70000000000002</v>
      </c>
      <c r="AJ101" s="13">
        <f t="shared" si="24"/>
        <v>135.70000000000002</v>
      </c>
      <c r="AK101" s="13">
        <f t="shared" si="25"/>
        <v>256</v>
      </c>
      <c r="AL101" s="13">
        <f t="shared" si="26"/>
        <v>422</v>
      </c>
      <c r="AM101" s="13">
        <f t="shared" si="27"/>
        <v>422</v>
      </c>
      <c r="AN101" s="13">
        <f t="shared" si="28"/>
        <v>422</v>
      </c>
      <c r="AO101" s="13">
        <f t="shared" si="29"/>
        <v>422</v>
      </c>
      <c r="AP101" s="13">
        <f t="shared" si="30"/>
        <v>325.90800000000002</v>
      </c>
      <c r="AQ101" s="13">
        <f t="shared" si="31"/>
        <v>426.39300000000003</v>
      </c>
      <c r="AR101" s="13">
        <f t="shared" si="32"/>
        <v>426.39300000000003</v>
      </c>
      <c r="AS101" s="13">
        <f t="shared" si="33"/>
        <v>325.90800000000002</v>
      </c>
      <c r="AT101" s="13">
        <f t="shared" si="34"/>
        <v>218.845</v>
      </c>
      <c r="AU101" s="13">
        <f t="shared" si="35"/>
        <v>289.8</v>
      </c>
      <c r="AV101" s="13">
        <f t="shared" si="36"/>
        <v>289.8</v>
      </c>
      <c r="AW101" s="13">
        <f t="shared" si="37"/>
        <v>422</v>
      </c>
      <c r="AX101" s="13">
        <f t="shared" si="38"/>
        <v>574</v>
      </c>
      <c r="AY101" s="13">
        <f t="shared" si="39"/>
        <v>190.3</v>
      </c>
      <c r="AZ101" s="13">
        <f t="shared" si="40"/>
        <v>422</v>
      </c>
      <c r="BA101" s="13">
        <f t="shared" si="41"/>
        <v>422</v>
      </c>
      <c r="BB101" s="13">
        <f t="shared" si="44"/>
        <v>218.845</v>
      </c>
    </row>
    <row r="102" spans="1:54" x14ac:dyDescent="0.2">
      <c r="B102" s="75" t="s">
        <v>229</v>
      </c>
      <c r="C102" s="7"/>
      <c r="D102" s="7"/>
      <c r="F102" s="8" t="s">
        <v>235</v>
      </c>
      <c r="L102" s="6" t="s">
        <v>229</v>
      </c>
      <c r="M102" s="81">
        <v>162.25</v>
      </c>
      <c r="N102" s="81">
        <v>162.25</v>
      </c>
      <c r="O102" s="13">
        <v>424</v>
      </c>
      <c r="P102" s="13">
        <v>486</v>
      </c>
      <c r="Q102" s="13">
        <v>486</v>
      </c>
      <c r="R102" s="13">
        <v>486</v>
      </c>
      <c r="S102" s="13">
        <v>486</v>
      </c>
      <c r="T102" s="13">
        <v>333.33300000000003</v>
      </c>
      <c r="U102" s="13">
        <v>436.22699999999998</v>
      </c>
      <c r="V102" s="13">
        <v>436.22699999999998</v>
      </c>
      <c r="W102" s="13">
        <v>333.33300000000003</v>
      </c>
      <c r="X102" s="13">
        <v>224.43399999999997</v>
      </c>
      <c r="Y102" s="81">
        <v>344.40000000000003</v>
      </c>
      <c r="Z102" s="81">
        <v>344.40000000000003</v>
      </c>
      <c r="AA102" s="13">
        <v>486</v>
      </c>
      <c r="AB102" s="13">
        <v>636</v>
      </c>
      <c r="AC102" s="13">
        <v>195.16</v>
      </c>
      <c r="AD102" s="13">
        <v>486</v>
      </c>
      <c r="AE102" s="13">
        <v>486</v>
      </c>
      <c r="AF102" s="13">
        <v>224.43399999999997</v>
      </c>
      <c r="AG102" s="13"/>
      <c r="AH102" s="6" t="s">
        <v>229</v>
      </c>
      <c r="AI102" s="13">
        <f t="shared" si="23"/>
        <v>162.25</v>
      </c>
      <c r="AJ102" s="13">
        <f t="shared" si="24"/>
        <v>162.25</v>
      </c>
      <c r="AK102" s="13">
        <f t="shared" si="25"/>
        <v>424</v>
      </c>
      <c r="AL102" s="13">
        <f t="shared" si="26"/>
        <v>486</v>
      </c>
      <c r="AM102" s="13">
        <f t="shared" si="27"/>
        <v>486</v>
      </c>
      <c r="AN102" s="13">
        <f t="shared" si="28"/>
        <v>486</v>
      </c>
      <c r="AO102" s="13">
        <f t="shared" si="29"/>
        <v>486</v>
      </c>
      <c r="AP102" s="13">
        <f t="shared" si="30"/>
        <v>333.33300000000003</v>
      </c>
      <c r="AQ102" s="13">
        <f t="shared" si="31"/>
        <v>436.22699999999998</v>
      </c>
      <c r="AR102" s="13">
        <f t="shared" si="32"/>
        <v>436.22699999999998</v>
      </c>
      <c r="AS102" s="13">
        <f t="shared" si="33"/>
        <v>333.33300000000003</v>
      </c>
      <c r="AT102" s="13">
        <f t="shared" si="34"/>
        <v>224.43399999999997</v>
      </c>
      <c r="AU102" s="13">
        <f t="shared" si="35"/>
        <v>344.40000000000003</v>
      </c>
      <c r="AV102" s="13">
        <f t="shared" si="36"/>
        <v>344.40000000000003</v>
      </c>
      <c r="AW102" s="13">
        <f t="shared" si="37"/>
        <v>486</v>
      </c>
      <c r="AX102" s="13">
        <f t="shared" si="38"/>
        <v>636</v>
      </c>
      <c r="AY102" s="13">
        <f t="shared" si="39"/>
        <v>195.16</v>
      </c>
      <c r="AZ102" s="13">
        <f t="shared" si="40"/>
        <v>486</v>
      </c>
      <c r="BA102" s="13">
        <f t="shared" si="41"/>
        <v>486</v>
      </c>
      <c r="BB102" s="13">
        <f t="shared" si="44"/>
        <v>224.43399999999997</v>
      </c>
    </row>
    <row r="103" spans="1:54" x14ac:dyDescent="0.2">
      <c r="B103" s="75" t="s">
        <v>230</v>
      </c>
      <c r="C103" s="7"/>
      <c r="D103" s="7"/>
      <c r="F103" s="8" t="s">
        <v>235</v>
      </c>
      <c r="L103" s="6" t="s">
        <v>230</v>
      </c>
      <c r="M103" s="81">
        <v>112.10000000000001</v>
      </c>
      <c r="N103" s="81">
        <v>112.10000000000001</v>
      </c>
      <c r="O103" s="13">
        <v>212</v>
      </c>
      <c r="P103" s="13">
        <v>358</v>
      </c>
      <c r="Q103" s="13">
        <v>358</v>
      </c>
      <c r="R103" s="13">
        <v>358</v>
      </c>
      <c r="S103" s="13">
        <v>358</v>
      </c>
      <c r="T103" s="13">
        <v>318.54899999999998</v>
      </c>
      <c r="U103" s="13">
        <v>416.55899999999997</v>
      </c>
      <c r="V103" s="13">
        <v>833.11799999999994</v>
      </c>
      <c r="W103" s="13">
        <v>318.54899999999998</v>
      </c>
      <c r="X103" s="13">
        <v>429.31799999999998</v>
      </c>
      <c r="Y103" s="81">
        <v>233.10000000000002</v>
      </c>
      <c r="Z103" s="81">
        <v>233.10000000000002</v>
      </c>
      <c r="AA103" s="13">
        <v>358</v>
      </c>
      <c r="AB103" s="13">
        <v>512</v>
      </c>
      <c r="AC103" s="13">
        <v>373.32</v>
      </c>
      <c r="AD103" s="13">
        <v>358</v>
      </c>
      <c r="AE103" s="13">
        <v>358</v>
      </c>
      <c r="AF103" s="13">
        <v>429.31799999999998</v>
      </c>
      <c r="AG103" s="13"/>
      <c r="AH103" s="6" t="s">
        <v>230</v>
      </c>
      <c r="AI103" s="13">
        <f t="shared" si="23"/>
        <v>112.10000000000001</v>
      </c>
      <c r="AJ103" s="13">
        <f t="shared" si="24"/>
        <v>112.10000000000001</v>
      </c>
      <c r="AK103" s="13">
        <f t="shared" si="25"/>
        <v>212</v>
      </c>
      <c r="AL103" s="13">
        <f t="shared" si="26"/>
        <v>358</v>
      </c>
      <c r="AM103" s="13">
        <f t="shared" si="27"/>
        <v>358</v>
      </c>
      <c r="AN103" s="13">
        <f t="shared" si="28"/>
        <v>358</v>
      </c>
      <c r="AO103" s="13">
        <f t="shared" si="29"/>
        <v>358</v>
      </c>
      <c r="AP103" s="13">
        <f t="shared" si="30"/>
        <v>318.54899999999998</v>
      </c>
      <c r="AQ103" s="13">
        <f t="shared" si="31"/>
        <v>416.55899999999997</v>
      </c>
      <c r="AR103" s="13">
        <f t="shared" si="32"/>
        <v>833.11799999999994</v>
      </c>
      <c r="AS103" s="13">
        <f t="shared" si="33"/>
        <v>318.54899999999998</v>
      </c>
      <c r="AT103" s="13">
        <f t="shared" si="34"/>
        <v>429.31799999999998</v>
      </c>
      <c r="AU103" s="13">
        <f t="shared" si="35"/>
        <v>233.10000000000002</v>
      </c>
      <c r="AV103" s="13">
        <f t="shared" si="36"/>
        <v>233.10000000000002</v>
      </c>
      <c r="AW103" s="13">
        <f t="shared" si="37"/>
        <v>358</v>
      </c>
      <c r="AX103" s="13">
        <f t="shared" si="38"/>
        <v>512</v>
      </c>
      <c r="AY103" s="13">
        <f t="shared" si="39"/>
        <v>373.32</v>
      </c>
      <c r="AZ103" s="13">
        <f t="shared" si="40"/>
        <v>358</v>
      </c>
      <c r="BA103" s="13">
        <f t="shared" si="41"/>
        <v>358</v>
      </c>
      <c r="BB103" s="13">
        <f t="shared" si="44"/>
        <v>429.31799999999998</v>
      </c>
    </row>
    <row r="104" spans="1:54" x14ac:dyDescent="0.2">
      <c r="B104" s="75" t="s">
        <v>231</v>
      </c>
      <c r="C104" s="5"/>
      <c r="D104" s="7"/>
      <c r="F104" s="8" t="s">
        <v>235</v>
      </c>
      <c r="L104" s="6" t="s">
        <v>231</v>
      </c>
      <c r="M104" s="81">
        <v>135.70000000000002</v>
      </c>
      <c r="N104" s="81">
        <v>135.70000000000002</v>
      </c>
      <c r="O104" s="13">
        <v>256</v>
      </c>
      <c r="P104" s="13">
        <v>422</v>
      </c>
      <c r="Q104" s="13">
        <v>422</v>
      </c>
      <c r="R104" s="13">
        <v>422</v>
      </c>
      <c r="S104" s="13">
        <v>422</v>
      </c>
      <c r="T104" s="13">
        <v>325.90800000000002</v>
      </c>
      <c r="U104" s="13">
        <v>426.39300000000003</v>
      </c>
      <c r="V104" s="13">
        <v>852.78600000000006</v>
      </c>
      <c r="W104" s="13">
        <v>325.90800000000002</v>
      </c>
      <c r="X104" s="13">
        <v>437.69</v>
      </c>
      <c r="Y104" s="81">
        <v>289.8</v>
      </c>
      <c r="Z104" s="81">
        <v>289.8</v>
      </c>
      <c r="AA104" s="13">
        <v>422</v>
      </c>
      <c r="AB104" s="13">
        <v>574</v>
      </c>
      <c r="AC104" s="13">
        <v>380.6</v>
      </c>
      <c r="AD104" s="13">
        <v>422</v>
      </c>
      <c r="AE104" s="13">
        <v>422</v>
      </c>
      <c r="AF104" s="13">
        <v>437.69</v>
      </c>
      <c r="AG104" s="13"/>
      <c r="AH104" s="6" t="s">
        <v>231</v>
      </c>
      <c r="AI104" s="13">
        <f t="shared" si="23"/>
        <v>135.70000000000002</v>
      </c>
      <c r="AJ104" s="13">
        <f t="shared" si="24"/>
        <v>135.70000000000002</v>
      </c>
      <c r="AK104" s="13">
        <f t="shared" si="25"/>
        <v>256</v>
      </c>
      <c r="AL104" s="13">
        <f t="shared" si="26"/>
        <v>422</v>
      </c>
      <c r="AM104" s="13">
        <f t="shared" si="27"/>
        <v>422</v>
      </c>
      <c r="AN104" s="13">
        <f t="shared" si="28"/>
        <v>422</v>
      </c>
      <c r="AO104" s="13">
        <f t="shared" si="29"/>
        <v>422</v>
      </c>
      <c r="AP104" s="13">
        <f t="shared" si="30"/>
        <v>325.90800000000002</v>
      </c>
      <c r="AQ104" s="13">
        <f t="shared" si="31"/>
        <v>426.39300000000003</v>
      </c>
      <c r="AR104" s="13">
        <f t="shared" si="32"/>
        <v>852.78600000000006</v>
      </c>
      <c r="AS104" s="13">
        <f t="shared" si="33"/>
        <v>325.90800000000002</v>
      </c>
      <c r="AT104" s="13">
        <f t="shared" si="34"/>
        <v>437.69</v>
      </c>
      <c r="AU104" s="13">
        <f t="shared" si="35"/>
        <v>289.8</v>
      </c>
      <c r="AV104" s="13">
        <f t="shared" si="36"/>
        <v>289.8</v>
      </c>
      <c r="AW104" s="13">
        <f t="shared" si="37"/>
        <v>422</v>
      </c>
      <c r="AX104" s="13">
        <f t="shared" si="38"/>
        <v>574</v>
      </c>
      <c r="AY104" s="13">
        <f t="shared" si="39"/>
        <v>380.6</v>
      </c>
      <c r="AZ104" s="13">
        <f t="shared" si="40"/>
        <v>422</v>
      </c>
      <c r="BA104" s="13">
        <f t="shared" si="41"/>
        <v>422</v>
      </c>
      <c r="BB104" s="13">
        <f t="shared" si="44"/>
        <v>437.69</v>
      </c>
    </row>
    <row r="105" spans="1:54" x14ac:dyDescent="0.2">
      <c r="B105" s="75" t="s">
        <v>232</v>
      </c>
      <c r="C105" s="7"/>
      <c r="D105" s="5"/>
      <c r="F105" s="8" t="s">
        <v>236</v>
      </c>
      <c r="L105" s="6" t="s">
        <v>232</v>
      </c>
      <c r="M105" s="81">
        <v>23.6</v>
      </c>
      <c r="N105" s="81">
        <v>23.6</v>
      </c>
      <c r="O105" s="13">
        <v>132</v>
      </c>
      <c r="P105" s="37">
        <v>84</v>
      </c>
      <c r="Q105" s="37">
        <v>84</v>
      </c>
      <c r="R105" s="37">
        <v>84</v>
      </c>
      <c r="S105" s="37">
        <v>84</v>
      </c>
      <c r="T105" s="37">
        <v>73.953000000000003</v>
      </c>
      <c r="U105" s="37">
        <v>98.37299999999999</v>
      </c>
      <c r="V105" s="37">
        <v>98.37299999999999</v>
      </c>
      <c r="W105" s="37">
        <v>73.953000000000003</v>
      </c>
      <c r="X105" s="37">
        <v>50.186</v>
      </c>
      <c r="Y105" s="82">
        <v>42</v>
      </c>
      <c r="Z105" s="82">
        <v>42</v>
      </c>
      <c r="AA105" s="37">
        <v>84</v>
      </c>
      <c r="AB105" s="37">
        <v>72</v>
      </c>
      <c r="AC105" s="37">
        <v>43.64</v>
      </c>
      <c r="AD105" s="37">
        <v>84</v>
      </c>
      <c r="AE105" s="37">
        <v>84</v>
      </c>
      <c r="AF105" s="37">
        <v>50.186</v>
      </c>
      <c r="AG105" s="37"/>
      <c r="AH105" s="6" t="s">
        <v>232</v>
      </c>
      <c r="AI105" s="13">
        <f t="shared" si="23"/>
        <v>23.6</v>
      </c>
      <c r="AJ105" s="13">
        <f t="shared" si="24"/>
        <v>23.6</v>
      </c>
      <c r="AK105" s="13">
        <f t="shared" si="25"/>
        <v>132</v>
      </c>
      <c r="AL105" s="13">
        <f t="shared" si="26"/>
        <v>84</v>
      </c>
      <c r="AM105" s="13">
        <f t="shared" si="27"/>
        <v>84</v>
      </c>
      <c r="AN105" s="13">
        <f t="shared" si="28"/>
        <v>84</v>
      </c>
      <c r="AO105" s="13">
        <f t="shared" si="29"/>
        <v>84</v>
      </c>
      <c r="AP105" s="13">
        <f t="shared" si="30"/>
        <v>73.953000000000003</v>
      </c>
      <c r="AQ105" s="13">
        <f t="shared" si="31"/>
        <v>98.37299999999999</v>
      </c>
      <c r="AR105" s="13">
        <f t="shared" si="32"/>
        <v>98.37299999999999</v>
      </c>
      <c r="AS105" s="13">
        <f t="shared" si="33"/>
        <v>73.953000000000003</v>
      </c>
      <c r="AT105" s="13">
        <f t="shared" si="34"/>
        <v>50.186</v>
      </c>
      <c r="AU105" s="13">
        <f t="shared" si="35"/>
        <v>42</v>
      </c>
      <c r="AV105" s="13">
        <f t="shared" si="36"/>
        <v>42</v>
      </c>
      <c r="AW105" s="13">
        <f t="shared" si="37"/>
        <v>84</v>
      </c>
      <c r="AX105" s="13">
        <f t="shared" si="38"/>
        <v>72</v>
      </c>
      <c r="AY105" s="13">
        <f t="shared" si="39"/>
        <v>43.64</v>
      </c>
      <c r="AZ105" s="13">
        <f t="shared" si="40"/>
        <v>84</v>
      </c>
      <c r="BA105" s="13">
        <f t="shared" si="41"/>
        <v>84</v>
      </c>
      <c r="BB105" s="13">
        <f t="shared" si="44"/>
        <v>50.186</v>
      </c>
    </row>
    <row r="106" spans="1:54" x14ac:dyDescent="0.2">
      <c r="B106" s="75" t="s">
        <v>233</v>
      </c>
      <c r="C106" s="5"/>
      <c r="D106" s="5"/>
      <c r="F106" s="8" t="s">
        <v>237</v>
      </c>
      <c r="L106" s="6" t="s">
        <v>233</v>
      </c>
      <c r="M106" s="81">
        <v>73.75</v>
      </c>
      <c r="N106" s="81">
        <v>73.75</v>
      </c>
      <c r="O106" s="13">
        <v>270</v>
      </c>
      <c r="P106" s="13">
        <v>174</v>
      </c>
      <c r="Q106" s="13">
        <v>174</v>
      </c>
      <c r="R106" s="13">
        <v>174</v>
      </c>
      <c r="S106" s="37">
        <v>174</v>
      </c>
      <c r="T106" s="37">
        <v>174.86699999999999</v>
      </c>
      <c r="U106" s="37">
        <v>231.16499999999999</v>
      </c>
      <c r="V106" s="37">
        <v>231.16499999999999</v>
      </c>
      <c r="W106" s="37">
        <v>174.86699999999999</v>
      </c>
      <c r="X106" s="13">
        <v>117.09299999999999</v>
      </c>
      <c r="Y106" s="82">
        <v>123.9</v>
      </c>
      <c r="Z106" s="82">
        <v>123.9</v>
      </c>
      <c r="AA106" s="13">
        <v>174</v>
      </c>
      <c r="AB106" s="13">
        <v>172</v>
      </c>
      <c r="AC106" s="13">
        <v>101.82</v>
      </c>
      <c r="AD106" s="13">
        <v>174</v>
      </c>
      <c r="AE106" s="13">
        <v>174</v>
      </c>
      <c r="AF106" s="13">
        <v>117.09299999999999</v>
      </c>
      <c r="AG106" s="13"/>
      <c r="AH106" s="6" t="s">
        <v>233</v>
      </c>
      <c r="AI106" s="13">
        <f t="shared" si="23"/>
        <v>73.75</v>
      </c>
      <c r="AJ106" s="13">
        <f t="shared" si="24"/>
        <v>73.75</v>
      </c>
      <c r="AK106" s="13">
        <f t="shared" si="25"/>
        <v>270</v>
      </c>
      <c r="AL106" s="13">
        <f t="shared" si="26"/>
        <v>174</v>
      </c>
      <c r="AM106" s="13">
        <f t="shared" si="27"/>
        <v>174</v>
      </c>
      <c r="AN106" s="13">
        <f t="shared" si="28"/>
        <v>174</v>
      </c>
      <c r="AO106" s="13">
        <f t="shared" si="29"/>
        <v>174</v>
      </c>
      <c r="AP106" s="13">
        <f t="shared" si="30"/>
        <v>174.86699999999999</v>
      </c>
      <c r="AQ106" s="13">
        <f t="shared" si="31"/>
        <v>231.16499999999999</v>
      </c>
      <c r="AR106" s="13">
        <f t="shared" si="32"/>
        <v>231.16499999999999</v>
      </c>
      <c r="AS106" s="13">
        <f t="shared" si="33"/>
        <v>174.86699999999999</v>
      </c>
      <c r="AT106" s="13">
        <f t="shared" si="34"/>
        <v>117.09299999999999</v>
      </c>
      <c r="AU106" s="13">
        <f t="shared" si="35"/>
        <v>123.9</v>
      </c>
      <c r="AV106" s="13">
        <f t="shared" si="36"/>
        <v>123.9</v>
      </c>
      <c r="AW106" s="13">
        <f t="shared" si="37"/>
        <v>174</v>
      </c>
      <c r="AX106" s="13">
        <f t="shared" si="38"/>
        <v>172</v>
      </c>
      <c r="AY106" s="13">
        <f t="shared" si="39"/>
        <v>101.82</v>
      </c>
      <c r="AZ106" s="13">
        <f t="shared" si="40"/>
        <v>174</v>
      </c>
      <c r="BA106" s="13">
        <f t="shared" si="41"/>
        <v>174</v>
      </c>
      <c r="BB106" s="13">
        <f t="shared" si="44"/>
        <v>117.09299999999999</v>
      </c>
    </row>
    <row r="110" spans="1:54" x14ac:dyDescent="0.2">
      <c r="B110" s="1" t="s">
        <v>32</v>
      </c>
      <c r="C110" s="1"/>
      <c r="D110" s="1"/>
      <c r="E110" s="1"/>
    </row>
    <row r="111" spans="1:54" x14ac:dyDescent="0.2">
      <c r="B111" s="3" t="s">
        <v>31</v>
      </c>
      <c r="C111" s="3" t="s">
        <v>4</v>
      </c>
      <c r="D111" s="3" t="s">
        <v>3</v>
      </c>
      <c r="E111" s="3" t="s">
        <v>34</v>
      </c>
    </row>
    <row r="112" spans="1:54" x14ac:dyDescent="0.2">
      <c r="A112" s="12" t="s">
        <v>107</v>
      </c>
      <c r="B112" t="s">
        <v>76</v>
      </c>
      <c r="C112" s="7"/>
      <c r="D112" s="7"/>
      <c r="E112" s="7">
        <v>14.8125</v>
      </c>
    </row>
    <row r="113" spans="1:14" x14ac:dyDescent="0.2">
      <c r="A113" s="12" t="s">
        <v>107</v>
      </c>
      <c r="B113" t="s">
        <v>77</v>
      </c>
      <c r="C113" s="7"/>
      <c r="D113" s="7"/>
      <c r="E113" s="7">
        <v>24.0625</v>
      </c>
      <c r="N113" s="7">
        <v>29.9375</v>
      </c>
    </row>
    <row r="114" spans="1:14" x14ac:dyDescent="0.2">
      <c r="A114" s="12" t="s">
        <v>107</v>
      </c>
      <c r="B114" t="s">
        <v>78</v>
      </c>
      <c r="C114" s="7"/>
      <c r="D114" s="7"/>
      <c r="E114" s="7">
        <v>14.8125</v>
      </c>
      <c r="N114" s="7">
        <v>23.9375</v>
      </c>
    </row>
    <row r="115" spans="1:14" x14ac:dyDescent="0.2">
      <c r="A115" s="12" t="s">
        <v>107</v>
      </c>
      <c r="B115" s="11" t="s">
        <v>79</v>
      </c>
      <c r="C115" s="5"/>
      <c r="D115" s="7"/>
      <c r="E115" s="7">
        <v>24.0625</v>
      </c>
      <c r="N115" s="7">
        <f>SUM(N106:N114)</f>
        <v>127.625</v>
      </c>
    </row>
    <row r="116" spans="1:14" x14ac:dyDescent="0.2">
      <c r="A116" s="12" t="s">
        <v>107</v>
      </c>
      <c r="B116" t="s">
        <v>80</v>
      </c>
      <c r="C116" s="7"/>
      <c r="D116" s="7"/>
      <c r="E116" s="7">
        <v>24.0625</v>
      </c>
    </row>
    <row r="117" spans="1:14" x14ac:dyDescent="0.2">
      <c r="A117" s="12" t="s">
        <v>107</v>
      </c>
      <c r="B117" t="s">
        <v>81</v>
      </c>
      <c r="C117" s="7"/>
      <c r="D117" s="7"/>
      <c r="E117" s="7">
        <v>24.0625</v>
      </c>
    </row>
    <row r="118" spans="1:14" x14ac:dyDescent="0.2">
      <c r="A118" s="12" t="s">
        <v>107</v>
      </c>
      <c r="B118" t="s">
        <v>82</v>
      </c>
      <c r="C118" s="7"/>
      <c r="D118" s="7"/>
      <c r="E118" s="7">
        <v>24.0625</v>
      </c>
    </row>
    <row r="119" spans="1:14" x14ac:dyDescent="0.2">
      <c r="A119" s="12" t="s">
        <v>107</v>
      </c>
      <c r="B119" t="s">
        <v>83</v>
      </c>
      <c r="C119" s="7"/>
      <c r="D119" s="7"/>
      <c r="E119" s="7">
        <v>24.0625</v>
      </c>
    </row>
    <row r="120" spans="1:14" x14ac:dyDescent="0.2">
      <c r="A120" s="12" t="s">
        <v>107</v>
      </c>
      <c r="B120" t="s">
        <v>84</v>
      </c>
      <c r="C120" s="7"/>
      <c r="D120" s="7"/>
      <c r="E120" s="7">
        <v>24.0625</v>
      </c>
    </row>
    <row r="121" spans="1:14" x14ac:dyDescent="0.2">
      <c r="A121" s="12" t="s">
        <v>107</v>
      </c>
      <c r="B121" t="s">
        <v>85</v>
      </c>
      <c r="C121" s="7"/>
      <c r="D121" s="7"/>
      <c r="E121" s="7">
        <v>24.0625</v>
      </c>
    </row>
    <row r="122" spans="1:14" x14ac:dyDescent="0.2">
      <c r="A122" s="12" t="s">
        <v>107</v>
      </c>
      <c r="B122" s="11" t="s">
        <v>86</v>
      </c>
      <c r="C122" s="7"/>
      <c r="D122" s="7"/>
      <c r="E122" s="7">
        <v>24.0625</v>
      </c>
    </row>
    <row r="123" spans="1:14" x14ac:dyDescent="0.2">
      <c r="A123" s="12" t="s">
        <v>107</v>
      </c>
      <c r="B123" t="s">
        <v>72</v>
      </c>
      <c r="C123" s="7"/>
      <c r="D123" s="7"/>
      <c r="E123" s="7">
        <v>14.8125</v>
      </c>
    </row>
    <row r="124" spans="1:14" x14ac:dyDescent="0.2">
      <c r="A124" s="12" t="s">
        <v>107</v>
      </c>
      <c r="B124" t="s">
        <v>73</v>
      </c>
      <c r="C124" s="7"/>
      <c r="D124" s="7"/>
      <c r="E124" s="7">
        <v>14.8125</v>
      </c>
    </row>
    <row r="125" spans="1:14" x14ac:dyDescent="0.2">
      <c r="A125" s="12" t="s">
        <v>107</v>
      </c>
      <c r="B125" t="s">
        <v>101</v>
      </c>
      <c r="C125" s="7"/>
      <c r="D125" s="7"/>
      <c r="E125" s="7">
        <v>14.8125</v>
      </c>
    </row>
    <row r="126" spans="1:14" x14ac:dyDescent="0.2">
      <c r="A126" s="12" t="s">
        <v>107</v>
      </c>
      <c r="B126" t="s">
        <v>102</v>
      </c>
      <c r="C126" s="7"/>
      <c r="D126" s="7"/>
      <c r="E126" s="7">
        <v>14.8125</v>
      </c>
    </row>
    <row r="127" spans="1:14" x14ac:dyDescent="0.2">
      <c r="A127" s="12" t="s">
        <v>107</v>
      </c>
      <c r="B127" t="s">
        <v>103</v>
      </c>
      <c r="C127" s="7"/>
      <c r="D127" s="7"/>
      <c r="E127" s="7">
        <v>14.8125</v>
      </c>
    </row>
    <row r="128" spans="1:14" x14ac:dyDescent="0.2">
      <c r="A128" s="12" t="s">
        <v>107</v>
      </c>
      <c r="B128" t="s">
        <v>104</v>
      </c>
      <c r="C128" s="7"/>
      <c r="D128" s="7"/>
      <c r="E128" s="7">
        <v>14.8125</v>
      </c>
    </row>
    <row r="129" spans="1:5" x14ac:dyDescent="0.2">
      <c r="A129" s="12" t="s">
        <v>107</v>
      </c>
      <c r="B129" s="11" t="s">
        <v>105</v>
      </c>
      <c r="C129" s="7"/>
      <c r="D129" s="7"/>
      <c r="E129" s="7">
        <v>14.8125</v>
      </c>
    </row>
    <row r="130" spans="1:5" x14ac:dyDescent="0.2">
      <c r="A130" s="12" t="s">
        <v>107</v>
      </c>
      <c r="B130" t="s">
        <v>74</v>
      </c>
      <c r="C130" s="7"/>
      <c r="D130" s="7"/>
      <c r="E130" s="7">
        <v>14.8125</v>
      </c>
    </row>
    <row r="131" spans="1:5" x14ac:dyDescent="0.2">
      <c r="A131" s="12" t="s">
        <v>107</v>
      </c>
      <c r="B131" t="s">
        <v>75</v>
      </c>
      <c r="C131" s="7"/>
      <c r="D131" s="7"/>
      <c r="E131" s="7">
        <v>14.8125</v>
      </c>
    </row>
    <row r="132" spans="1:5" x14ac:dyDescent="0.2">
      <c r="A132" s="12" t="s">
        <v>107</v>
      </c>
      <c r="B132" t="s">
        <v>87</v>
      </c>
      <c r="C132" s="7"/>
      <c r="D132" s="7"/>
      <c r="E132" s="7">
        <v>14.8125</v>
      </c>
    </row>
    <row r="133" spans="1:5" x14ac:dyDescent="0.2">
      <c r="A133" s="12" t="s">
        <v>107</v>
      </c>
      <c r="B133" t="s">
        <v>88</v>
      </c>
      <c r="C133" s="7"/>
      <c r="D133" s="7"/>
      <c r="E133" s="7">
        <v>14.8125</v>
      </c>
    </row>
    <row r="134" spans="1:5" x14ac:dyDescent="0.2">
      <c r="A134" s="12" t="s">
        <v>107</v>
      </c>
      <c r="B134" t="s">
        <v>89</v>
      </c>
      <c r="C134" s="7"/>
      <c r="D134" s="7"/>
      <c r="E134" s="7">
        <v>14.8125</v>
      </c>
    </row>
    <row r="135" spans="1:5" x14ac:dyDescent="0.2">
      <c r="A135" s="12" t="s">
        <v>107</v>
      </c>
      <c r="B135" t="s">
        <v>90</v>
      </c>
      <c r="C135" s="7"/>
      <c r="D135" s="7"/>
      <c r="E135" s="7">
        <v>14.8125</v>
      </c>
    </row>
    <row r="136" spans="1:5" x14ac:dyDescent="0.2">
      <c r="A136" s="12" t="s">
        <v>107</v>
      </c>
      <c r="B136" s="11" t="s">
        <v>91</v>
      </c>
      <c r="C136" s="7"/>
      <c r="D136" s="7"/>
      <c r="E136" s="7">
        <v>14.8125</v>
      </c>
    </row>
    <row r="137" spans="1:5" x14ac:dyDescent="0.2">
      <c r="A137" s="12" t="s">
        <v>107</v>
      </c>
      <c r="B137" t="s">
        <v>96</v>
      </c>
      <c r="C137" s="7"/>
      <c r="D137" s="7"/>
      <c r="E137" s="7">
        <v>14.8125</v>
      </c>
    </row>
    <row r="138" spans="1:5" x14ac:dyDescent="0.2">
      <c r="A138" s="12" t="s">
        <v>107</v>
      </c>
      <c r="B138" t="s">
        <v>97</v>
      </c>
      <c r="C138" s="7"/>
      <c r="D138" s="7"/>
      <c r="E138" s="7">
        <v>14.8125</v>
      </c>
    </row>
    <row r="139" spans="1:5" x14ac:dyDescent="0.2">
      <c r="A139" s="12" t="s">
        <v>107</v>
      </c>
      <c r="B139" t="s">
        <v>98</v>
      </c>
      <c r="C139" s="7"/>
      <c r="D139" s="7"/>
      <c r="E139" s="7">
        <v>14.8125</v>
      </c>
    </row>
    <row r="140" spans="1:5" x14ac:dyDescent="0.2">
      <c r="A140" s="12" t="s">
        <v>107</v>
      </c>
      <c r="B140" t="s">
        <v>99</v>
      </c>
      <c r="C140" s="7"/>
      <c r="D140" s="7"/>
      <c r="E140" s="7">
        <v>14.8125</v>
      </c>
    </row>
    <row r="141" spans="1:5" x14ac:dyDescent="0.2">
      <c r="A141" s="12" t="s">
        <v>107</v>
      </c>
      <c r="B141" s="11" t="s">
        <v>100</v>
      </c>
      <c r="C141" s="7"/>
      <c r="D141" s="7"/>
      <c r="E141" s="7">
        <v>14.8125</v>
      </c>
    </row>
    <row r="142" spans="1:5" x14ac:dyDescent="0.2">
      <c r="A142" s="12" t="s">
        <v>107</v>
      </c>
      <c r="B142" t="s">
        <v>94</v>
      </c>
      <c r="C142" s="7"/>
      <c r="D142" s="7"/>
      <c r="E142" s="7">
        <v>24.0625</v>
      </c>
    </row>
    <row r="143" spans="1:5" x14ac:dyDescent="0.2">
      <c r="A143" s="12" t="s">
        <v>107</v>
      </c>
      <c r="B143" t="s">
        <v>92</v>
      </c>
      <c r="C143" s="7"/>
      <c r="D143" s="7"/>
      <c r="E143" s="7">
        <v>24.0625</v>
      </c>
    </row>
    <row r="144" spans="1:5" x14ac:dyDescent="0.2">
      <c r="A144" s="12" t="s">
        <v>107</v>
      </c>
      <c r="B144" t="s">
        <v>93</v>
      </c>
      <c r="C144" s="7"/>
      <c r="D144" s="7"/>
      <c r="E144" s="7">
        <v>24.0625</v>
      </c>
    </row>
    <row r="145" spans="1:5" x14ac:dyDescent="0.2">
      <c r="A145" s="12" t="s">
        <v>107</v>
      </c>
      <c r="B145" t="s">
        <v>95</v>
      </c>
      <c r="C145" s="7"/>
      <c r="D145" s="7"/>
      <c r="E145" s="7">
        <v>24.0625</v>
      </c>
    </row>
    <row r="151" spans="1:5" x14ac:dyDescent="0.2">
      <c r="B151" s="1" t="s">
        <v>38</v>
      </c>
      <c r="C151" s="2"/>
      <c r="D151" s="2"/>
      <c r="E151" s="2"/>
    </row>
    <row r="152" spans="1:5" x14ac:dyDescent="0.2">
      <c r="B152" s="3" t="s">
        <v>39</v>
      </c>
      <c r="C152" s="2"/>
      <c r="D152" s="2"/>
      <c r="E152" s="2"/>
    </row>
    <row r="153" spans="1:5" x14ac:dyDescent="0.2">
      <c r="A153" t="s">
        <v>40</v>
      </c>
      <c r="B153" s="5">
        <v>1.25</v>
      </c>
    </row>
    <row r="154" spans="1:5" x14ac:dyDescent="0.2">
      <c r="A154" t="s">
        <v>41</v>
      </c>
      <c r="B154">
        <v>32</v>
      </c>
    </row>
    <row r="160" spans="1:5" x14ac:dyDescent="0.2">
      <c r="B160" s="4" t="s">
        <v>145</v>
      </c>
    </row>
    <row r="161" spans="2:2" x14ac:dyDescent="0.2">
      <c r="B161" s="1" t="s">
        <v>142</v>
      </c>
    </row>
    <row r="162" spans="2:2" x14ac:dyDescent="0.2">
      <c r="B162" t="s">
        <v>143</v>
      </c>
    </row>
    <row r="163" spans="2:2" x14ac:dyDescent="0.2">
      <c r="B163" s="16" t="s">
        <v>26</v>
      </c>
    </row>
    <row r="164" spans="2:2" x14ac:dyDescent="0.2">
      <c r="B164" s="16" t="s">
        <v>27</v>
      </c>
    </row>
    <row r="165" spans="2:2" x14ac:dyDescent="0.2">
      <c r="B165" s="16" t="s">
        <v>37</v>
      </c>
    </row>
    <row r="166" spans="2:2" x14ac:dyDescent="0.2">
      <c r="B166" s="16" t="s">
        <v>13</v>
      </c>
    </row>
    <row r="167" spans="2:2" x14ac:dyDescent="0.2">
      <c r="B167" s="16" t="s">
        <v>14</v>
      </c>
    </row>
    <row r="168" spans="2:2" x14ac:dyDescent="0.2">
      <c r="B168" s="16" t="s">
        <v>36</v>
      </c>
    </row>
    <row r="169" spans="2:2" x14ac:dyDescent="0.2">
      <c r="B169" s="16" t="s">
        <v>28</v>
      </c>
    </row>
    <row r="170" spans="2:2" x14ac:dyDescent="0.2">
      <c r="B170" s="16" t="s">
        <v>15</v>
      </c>
    </row>
    <row r="171" spans="2:2" x14ac:dyDescent="0.2">
      <c r="B171" s="16" t="s">
        <v>141</v>
      </c>
    </row>
  </sheetData>
  <sheetProtection algorithmName="SHA-512" hashValue="JA8lGze4NGSsd9BS7rw0uL+km4f9OHM36UyrsfUUBw8M2B6l07FUJHro2lYsDqLV789+WBJLqEarqpiWq0MTbQ==" saltValue="9CCyBec9QR7TCwv1dQ+BIw==" spinCount="100000" sheet="1" objects="1" scenarios="1"/>
  <phoneticPr fontId="6" type="noConversion"/>
  <pageMargins left="0.7" right="0.7" top="0.75" bottom="0.75" header="0.3" footer="0.3"/>
  <pageSetup scale="34" fitToHeight="0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06839-D476-BB41-9E25-FE23CF162AF6}">
  <sheetPr>
    <pageSetUpPr fitToPage="1"/>
  </sheetPr>
  <dimension ref="A1:AK93"/>
  <sheetViews>
    <sheetView tabSelected="1" topLeftCell="B1" zoomScale="90" zoomScaleNormal="90" zoomScalePageLayoutView="90" workbookViewId="0">
      <selection activeCell="H6" sqref="H6"/>
    </sheetView>
  </sheetViews>
  <sheetFormatPr baseColWidth="10" defaultColWidth="11.5" defaultRowHeight="15" x14ac:dyDescent="0.2"/>
  <cols>
    <col min="1" max="1" width="11.1640625" hidden="1" customWidth="1"/>
    <col min="2" max="2" width="5.33203125" customWidth="1"/>
    <col min="3" max="3" width="4.6640625" style="9" customWidth="1"/>
    <col min="4" max="4" width="19.6640625" style="9" customWidth="1"/>
    <col min="5" max="5" width="20.6640625" customWidth="1"/>
    <col min="6" max="6" width="50" customWidth="1"/>
    <col min="7" max="7" width="12" style="13" customWidth="1"/>
    <col min="8" max="8" width="19.83203125" customWidth="1"/>
    <col min="9" max="9" width="10.83203125" hidden="1" customWidth="1"/>
    <col min="10" max="12" width="11.5" hidden="1" customWidth="1"/>
    <col min="13" max="13" width="11.5" customWidth="1"/>
  </cols>
  <sheetData>
    <row r="1" spans="1:13" x14ac:dyDescent="0.2">
      <c r="F1" s="34" t="s">
        <v>220</v>
      </c>
    </row>
    <row r="3" spans="1:13" x14ac:dyDescent="0.2">
      <c r="F3" t="s">
        <v>178</v>
      </c>
    </row>
    <row r="4" spans="1:13" x14ac:dyDescent="0.2">
      <c r="F4" s="61"/>
    </row>
    <row r="5" spans="1:13" ht="16" thickBot="1" x14ac:dyDescent="0.25">
      <c r="F5" t="s">
        <v>173</v>
      </c>
      <c r="H5" s="17" t="s">
        <v>179</v>
      </c>
      <c r="I5" s="17" t="s">
        <v>159</v>
      </c>
    </row>
    <row r="6" spans="1:13" x14ac:dyDescent="0.2">
      <c r="F6" s="61"/>
      <c r="H6" s="60" t="s">
        <v>181</v>
      </c>
      <c r="I6" s="29">
        <f>IF($H$6=Items!M4,Items!M2,IF($H$6=Items!N4,Items!N2,IF($H$6=Items!O4,Items!O2,IF($H$6=Items!P4,Items!P2,IF($H$6=Items!Q4,Items!Q2,IF($H$6=Items!R4,Items!R2,IF($H$6=Items!S4,Items!S2,IF($H$6=Items!T4,Items!T2,IF($H$6=Items!U4,Items!U2,IF($H$6=Items!V4,Items!V2,IF($H$6=Items!W4,Items!W2,IF($H$6=Items!X4,Items!X2,IF($H$6=Items!Y4,Items!Y2,IF($H$6=Items!Z4,Items!Z2,IF($H$6=Items!AA4,Items!AA2,IF($H$6=Items!AB4,Items!AB2,IF($H$6=Items!AC4,Items!AC2,IF($H$6=Items!AD4,Items!AD2,IF($H$6=Items!AE4,Items!AE2,IF($H$6=Items!AF4,Items!AF2,NOT FOUND))))))))))))))))))))</f>
        <v>1</v>
      </c>
      <c r="L6" s="47" t="s">
        <v>145</v>
      </c>
    </row>
    <row r="7" spans="1:13" x14ac:dyDescent="0.2">
      <c r="C7" s="72" t="s">
        <v>218</v>
      </c>
      <c r="E7" s="71" t="s">
        <v>217</v>
      </c>
      <c r="F7" s="61"/>
      <c r="L7" s="44" t="s">
        <v>30</v>
      </c>
      <c r="M7" s="6"/>
    </row>
    <row r="8" spans="1:13" hidden="1" x14ac:dyDescent="0.2">
      <c r="D8" s="6">
        <v>5</v>
      </c>
      <c r="L8" s="45" t="b">
        <v>0</v>
      </c>
      <c r="M8" s="6"/>
    </row>
    <row r="9" spans="1:13" ht="16" thickBot="1" x14ac:dyDescent="0.25">
      <c r="A9" s="14" t="s">
        <v>42</v>
      </c>
      <c r="B9" s="25" t="s">
        <v>146</v>
      </c>
      <c r="C9" s="15" t="s">
        <v>22</v>
      </c>
      <c r="D9" s="15" t="s">
        <v>148</v>
      </c>
      <c r="E9" s="2" t="s">
        <v>147</v>
      </c>
      <c r="F9" s="2"/>
      <c r="G9" s="20"/>
      <c r="H9" s="9"/>
      <c r="L9" s="46" t="str">
        <f>IF($H$6=Items!M4,"2",IF($H$6=Items!N4,"3",IF($H$6=Items!O4,"4",IF($H$6=Items!P4,"5",IF($H$6=Items!Q4,"6",IF($H$6=Items!R4,"7",IF($H$6=Items!S4,"8",IF($H$6=Items!T4,"9",IF($H$6=Items!U4,"10",IF($H$6=Items!V4,"11",IF($H$6=Items!W4,"12",IF($H$6=Items!X4,"13",IF($H$6=Items!Y4,"14",IF($H$6=Items!Z4,"15",IF($H$6=Items!AA4,"16",IF($H$6=Items!AB4,"17",IF($H$6=Items!AC4,"18",IF($H$6=Items!AD4,"19",IF($H$6=Items!AE4,"20",IF($H$6=Items!AF4,"21",NOT FOUND))))))))))))))))))))</f>
        <v>6</v>
      </c>
    </row>
    <row r="10" spans="1:13" x14ac:dyDescent="0.2">
      <c r="A10" s="26"/>
      <c r="B10" s="27"/>
      <c r="C10" s="28"/>
      <c r="D10" s="28"/>
      <c r="E10" s="22" t="s">
        <v>21</v>
      </c>
      <c r="F10" s="22" t="s">
        <v>23</v>
      </c>
      <c r="G10" s="23" t="s">
        <v>149</v>
      </c>
      <c r="H10" s="24" t="s">
        <v>150</v>
      </c>
      <c r="L10" s="24" t="s">
        <v>216</v>
      </c>
    </row>
    <row r="11" spans="1:13" x14ac:dyDescent="0.2">
      <c r="A11" s="10"/>
      <c r="B11">
        <v>1</v>
      </c>
      <c r="C11" s="67"/>
      <c r="D11" s="9" t="str">
        <f t="shared" ref="D11:D42" si="0">IF(E11="","",VLOOKUP($E11,MFG_Data2,D$8,$L$8))</f>
        <v/>
      </c>
      <c r="E11" s="70"/>
      <c r="F11" s="70"/>
      <c r="G11" s="48" t="str">
        <f t="shared" ref="G11:G42" si="1">IF($E11="","",$L11*$I$6)</f>
        <v/>
      </c>
      <c r="H11" s="48" t="str">
        <f t="shared" ref="H11:H42" si="2">IF(E11="","",G11*C11)</f>
        <v/>
      </c>
      <c r="J11" s="13"/>
      <c r="L11" s="13" t="str">
        <f t="shared" ref="L11:L42" si="3">IF($E11="","",VLOOKUP($E11,Products2,L$9,$L$8))</f>
        <v/>
      </c>
    </row>
    <row r="12" spans="1:13" x14ac:dyDescent="0.2">
      <c r="A12" s="10"/>
      <c r="B12" s="55">
        <f t="shared" ref="B12:B43" si="4">B11+1</f>
        <v>2</v>
      </c>
      <c r="C12" s="68"/>
      <c r="D12" s="56" t="str">
        <f t="shared" si="0"/>
        <v/>
      </c>
      <c r="E12" s="76"/>
      <c r="F12" s="66"/>
      <c r="G12" s="57" t="str">
        <f t="shared" si="1"/>
        <v/>
      </c>
      <c r="H12" s="57" t="str">
        <f t="shared" si="2"/>
        <v/>
      </c>
      <c r="J12" s="13"/>
      <c r="L12" s="13" t="str">
        <f t="shared" si="3"/>
        <v/>
      </c>
    </row>
    <row r="13" spans="1:13" x14ac:dyDescent="0.2">
      <c r="A13" s="10"/>
      <c r="B13">
        <f t="shared" si="4"/>
        <v>3</v>
      </c>
      <c r="C13" s="67"/>
      <c r="D13" s="9" t="str">
        <f t="shared" si="0"/>
        <v/>
      </c>
      <c r="E13" s="70"/>
      <c r="F13" s="61"/>
      <c r="G13" s="48" t="str">
        <f t="shared" si="1"/>
        <v/>
      </c>
      <c r="H13" s="48" t="str">
        <f t="shared" si="2"/>
        <v/>
      </c>
      <c r="J13" s="13"/>
      <c r="L13" s="13" t="str">
        <f t="shared" si="3"/>
        <v/>
      </c>
    </row>
    <row r="14" spans="1:13" x14ac:dyDescent="0.2">
      <c r="A14" s="10"/>
      <c r="B14" s="55">
        <f t="shared" si="4"/>
        <v>4</v>
      </c>
      <c r="C14" s="68"/>
      <c r="D14" s="56" t="str">
        <f t="shared" si="0"/>
        <v/>
      </c>
      <c r="E14" s="76"/>
      <c r="F14" s="66"/>
      <c r="G14" s="57" t="str">
        <f t="shared" si="1"/>
        <v/>
      </c>
      <c r="H14" s="57" t="str">
        <f t="shared" si="2"/>
        <v/>
      </c>
      <c r="J14" s="13"/>
      <c r="L14" s="13" t="str">
        <f t="shared" si="3"/>
        <v/>
      </c>
    </row>
    <row r="15" spans="1:13" x14ac:dyDescent="0.2">
      <c r="A15" s="10"/>
      <c r="B15">
        <f t="shared" si="4"/>
        <v>5</v>
      </c>
      <c r="C15" s="67"/>
      <c r="D15" s="9" t="str">
        <f t="shared" si="0"/>
        <v/>
      </c>
      <c r="E15" s="70"/>
      <c r="F15" s="61"/>
      <c r="G15" s="48" t="str">
        <f t="shared" si="1"/>
        <v/>
      </c>
      <c r="H15" s="48" t="str">
        <f t="shared" si="2"/>
        <v/>
      </c>
      <c r="J15" s="13"/>
      <c r="L15" s="13" t="str">
        <f t="shared" si="3"/>
        <v/>
      </c>
    </row>
    <row r="16" spans="1:13" x14ac:dyDescent="0.2">
      <c r="A16" s="10"/>
      <c r="B16" s="55">
        <f t="shared" si="4"/>
        <v>6</v>
      </c>
      <c r="C16" s="68"/>
      <c r="D16" s="56" t="str">
        <f t="shared" si="0"/>
        <v/>
      </c>
      <c r="E16" s="76"/>
      <c r="F16" s="66"/>
      <c r="G16" s="57" t="str">
        <f t="shared" si="1"/>
        <v/>
      </c>
      <c r="H16" s="57" t="str">
        <f t="shared" si="2"/>
        <v/>
      </c>
      <c r="J16" s="13"/>
      <c r="L16" s="13" t="str">
        <f t="shared" si="3"/>
        <v/>
      </c>
    </row>
    <row r="17" spans="1:12" ht="15.5" customHeight="1" x14ac:dyDescent="0.2">
      <c r="A17" s="10"/>
      <c r="B17">
        <f t="shared" si="4"/>
        <v>7</v>
      </c>
      <c r="C17" s="67"/>
      <c r="D17" s="9" t="str">
        <f t="shared" si="0"/>
        <v/>
      </c>
      <c r="E17" s="70"/>
      <c r="F17" s="61"/>
      <c r="G17" s="48" t="str">
        <f t="shared" si="1"/>
        <v/>
      </c>
      <c r="H17" s="49" t="str">
        <f t="shared" si="2"/>
        <v/>
      </c>
      <c r="J17" s="13"/>
      <c r="L17" s="13" t="str">
        <f t="shared" si="3"/>
        <v/>
      </c>
    </row>
    <row r="18" spans="1:12" x14ac:dyDescent="0.2">
      <c r="A18" s="10"/>
      <c r="B18" s="55">
        <f t="shared" si="4"/>
        <v>8</v>
      </c>
      <c r="C18" s="68"/>
      <c r="D18" s="56" t="str">
        <f t="shared" si="0"/>
        <v/>
      </c>
      <c r="E18" s="76"/>
      <c r="F18" s="66"/>
      <c r="G18" s="57" t="str">
        <f t="shared" si="1"/>
        <v/>
      </c>
      <c r="H18" s="57" t="str">
        <f t="shared" si="2"/>
        <v/>
      </c>
      <c r="J18" s="13"/>
      <c r="L18" s="13" t="str">
        <f t="shared" si="3"/>
        <v/>
      </c>
    </row>
    <row r="19" spans="1:12" x14ac:dyDescent="0.2">
      <c r="A19" s="10"/>
      <c r="B19">
        <f t="shared" si="4"/>
        <v>9</v>
      </c>
      <c r="C19" s="67"/>
      <c r="D19" s="9" t="str">
        <f t="shared" si="0"/>
        <v/>
      </c>
      <c r="E19" s="70"/>
      <c r="F19" s="61"/>
      <c r="G19" s="48" t="str">
        <f t="shared" si="1"/>
        <v/>
      </c>
      <c r="H19" s="48" t="str">
        <f t="shared" si="2"/>
        <v/>
      </c>
      <c r="J19" s="13"/>
      <c r="L19" s="13" t="str">
        <f t="shared" si="3"/>
        <v/>
      </c>
    </row>
    <row r="20" spans="1:12" x14ac:dyDescent="0.2">
      <c r="A20" s="10"/>
      <c r="B20" s="55">
        <f t="shared" si="4"/>
        <v>10</v>
      </c>
      <c r="C20" s="68"/>
      <c r="D20" s="56" t="str">
        <f t="shared" si="0"/>
        <v/>
      </c>
      <c r="E20" s="76"/>
      <c r="F20" s="66"/>
      <c r="G20" s="57" t="str">
        <f t="shared" si="1"/>
        <v/>
      </c>
      <c r="H20" s="57" t="str">
        <f t="shared" si="2"/>
        <v/>
      </c>
      <c r="J20" s="13"/>
      <c r="L20" s="13" t="str">
        <f t="shared" si="3"/>
        <v/>
      </c>
    </row>
    <row r="21" spans="1:12" x14ac:dyDescent="0.2">
      <c r="A21" s="10"/>
      <c r="B21">
        <f t="shared" si="4"/>
        <v>11</v>
      </c>
      <c r="C21" s="67"/>
      <c r="D21" s="9" t="str">
        <f t="shared" si="0"/>
        <v/>
      </c>
      <c r="E21" s="70"/>
      <c r="F21" s="61"/>
      <c r="G21" s="48" t="str">
        <f t="shared" si="1"/>
        <v/>
      </c>
      <c r="H21" s="48" t="str">
        <f t="shared" si="2"/>
        <v/>
      </c>
      <c r="J21" s="13"/>
      <c r="L21" s="13" t="str">
        <f t="shared" si="3"/>
        <v/>
      </c>
    </row>
    <row r="22" spans="1:12" x14ac:dyDescent="0.2">
      <c r="A22" s="10"/>
      <c r="B22" s="55">
        <f t="shared" si="4"/>
        <v>12</v>
      </c>
      <c r="C22" s="68"/>
      <c r="D22" s="56" t="str">
        <f t="shared" si="0"/>
        <v/>
      </c>
      <c r="E22" s="76"/>
      <c r="F22" s="66"/>
      <c r="G22" s="57" t="str">
        <f t="shared" si="1"/>
        <v/>
      </c>
      <c r="H22" s="57" t="str">
        <f t="shared" si="2"/>
        <v/>
      </c>
      <c r="J22" s="13"/>
      <c r="L22" s="13" t="str">
        <f t="shared" si="3"/>
        <v/>
      </c>
    </row>
    <row r="23" spans="1:12" x14ac:dyDescent="0.2">
      <c r="A23" s="10"/>
      <c r="B23">
        <f t="shared" si="4"/>
        <v>13</v>
      </c>
      <c r="C23" s="67"/>
      <c r="D23" s="9" t="str">
        <f t="shared" si="0"/>
        <v/>
      </c>
      <c r="E23" s="70"/>
      <c r="F23" s="61"/>
      <c r="G23" s="48" t="str">
        <f t="shared" si="1"/>
        <v/>
      </c>
      <c r="H23" s="48" t="str">
        <f t="shared" si="2"/>
        <v/>
      </c>
      <c r="J23" s="13"/>
      <c r="L23" s="13" t="str">
        <f t="shared" si="3"/>
        <v/>
      </c>
    </row>
    <row r="24" spans="1:12" x14ac:dyDescent="0.2">
      <c r="A24" s="10"/>
      <c r="B24" s="55">
        <f t="shared" si="4"/>
        <v>14</v>
      </c>
      <c r="C24" s="68"/>
      <c r="D24" s="56" t="str">
        <f t="shared" si="0"/>
        <v/>
      </c>
      <c r="E24" s="76"/>
      <c r="F24" s="66"/>
      <c r="G24" s="57" t="str">
        <f t="shared" si="1"/>
        <v/>
      </c>
      <c r="H24" s="57" t="str">
        <f t="shared" si="2"/>
        <v/>
      </c>
      <c r="J24" s="13"/>
      <c r="L24" s="13" t="str">
        <f t="shared" si="3"/>
        <v/>
      </c>
    </row>
    <row r="25" spans="1:12" x14ac:dyDescent="0.2">
      <c r="A25" s="10"/>
      <c r="B25">
        <f t="shared" si="4"/>
        <v>15</v>
      </c>
      <c r="C25" s="67"/>
      <c r="D25" s="9" t="str">
        <f t="shared" si="0"/>
        <v/>
      </c>
      <c r="E25" s="70"/>
      <c r="F25" s="61"/>
      <c r="G25" s="48" t="str">
        <f t="shared" si="1"/>
        <v/>
      </c>
      <c r="H25" s="48" t="str">
        <f t="shared" si="2"/>
        <v/>
      </c>
      <c r="J25" s="13"/>
      <c r="L25" s="13" t="str">
        <f t="shared" si="3"/>
        <v/>
      </c>
    </row>
    <row r="26" spans="1:12" x14ac:dyDescent="0.2">
      <c r="A26" s="10"/>
      <c r="B26" s="55">
        <f t="shared" si="4"/>
        <v>16</v>
      </c>
      <c r="C26" s="68"/>
      <c r="D26" s="56" t="str">
        <f t="shared" si="0"/>
        <v/>
      </c>
      <c r="E26" s="76"/>
      <c r="F26" s="66"/>
      <c r="G26" s="57" t="str">
        <f t="shared" si="1"/>
        <v/>
      </c>
      <c r="H26" s="57" t="str">
        <f t="shared" si="2"/>
        <v/>
      </c>
      <c r="J26" s="13"/>
      <c r="L26" s="13" t="str">
        <f t="shared" si="3"/>
        <v/>
      </c>
    </row>
    <row r="27" spans="1:12" x14ac:dyDescent="0.2">
      <c r="A27" s="10"/>
      <c r="B27">
        <f t="shared" si="4"/>
        <v>17</v>
      </c>
      <c r="C27" s="67"/>
      <c r="D27" s="9" t="str">
        <f t="shared" si="0"/>
        <v/>
      </c>
      <c r="E27" s="70"/>
      <c r="F27" s="61"/>
      <c r="G27" s="48" t="str">
        <f t="shared" si="1"/>
        <v/>
      </c>
      <c r="H27" s="48" t="str">
        <f t="shared" si="2"/>
        <v/>
      </c>
      <c r="J27" s="13"/>
      <c r="L27" s="13" t="str">
        <f t="shared" si="3"/>
        <v/>
      </c>
    </row>
    <row r="28" spans="1:12" x14ac:dyDescent="0.2">
      <c r="A28" s="10"/>
      <c r="B28" s="55">
        <f t="shared" si="4"/>
        <v>18</v>
      </c>
      <c r="C28" s="68"/>
      <c r="D28" s="56" t="str">
        <f t="shared" si="0"/>
        <v/>
      </c>
      <c r="E28" s="76"/>
      <c r="F28" s="66"/>
      <c r="G28" s="57" t="str">
        <f t="shared" si="1"/>
        <v/>
      </c>
      <c r="H28" s="57" t="str">
        <f t="shared" si="2"/>
        <v/>
      </c>
      <c r="J28" s="13"/>
      <c r="L28" s="13" t="str">
        <f t="shared" si="3"/>
        <v/>
      </c>
    </row>
    <row r="29" spans="1:12" x14ac:dyDescent="0.2">
      <c r="A29" s="10"/>
      <c r="B29">
        <f t="shared" si="4"/>
        <v>19</v>
      </c>
      <c r="C29" s="67"/>
      <c r="D29" s="9" t="str">
        <f t="shared" si="0"/>
        <v/>
      </c>
      <c r="E29" s="70"/>
      <c r="F29" s="61"/>
      <c r="G29" s="48" t="str">
        <f t="shared" si="1"/>
        <v/>
      </c>
      <c r="H29" s="48" t="str">
        <f t="shared" si="2"/>
        <v/>
      </c>
      <c r="J29" s="13"/>
      <c r="L29" s="13" t="str">
        <f t="shared" si="3"/>
        <v/>
      </c>
    </row>
    <row r="30" spans="1:12" x14ac:dyDescent="0.2">
      <c r="A30" s="10"/>
      <c r="B30" s="55">
        <f t="shared" si="4"/>
        <v>20</v>
      </c>
      <c r="C30" s="68"/>
      <c r="D30" s="56" t="str">
        <f t="shared" si="0"/>
        <v/>
      </c>
      <c r="E30" s="76"/>
      <c r="F30" s="66"/>
      <c r="G30" s="57" t="str">
        <f t="shared" si="1"/>
        <v/>
      </c>
      <c r="H30" s="57" t="str">
        <f t="shared" si="2"/>
        <v/>
      </c>
      <c r="J30" s="13"/>
      <c r="L30" s="13" t="str">
        <f t="shared" si="3"/>
        <v/>
      </c>
    </row>
    <row r="31" spans="1:12" x14ac:dyDescent="0.2">
      <c r="A31" s="10"/>
      <c r="B31">
        <f t="shared" si="4"/>
        <v>21</v>
      </c>
      <c r="C31" s="67"/>
      <c r="D31" s="9" t="str">
        <f t="shared" si="0"/>
        <v/>
      </c>
      <c r="E31" s="70"/>
      <c r="F31" s="61"/>
      <c r="G31" s="48" t="str">
        <f t="shared" si="1"/>
        <v/>
      </c>
      <c r="H31" s="48" t="str">
        <f t="shared" si="2"/>
        <v/>
      </c>
      <c r="J31" s="13"/>
      <c r="L31" s="13" t="str">
        <f t="shared" si="3"/>
        <v/>
      </c>
    </row>
    <row r="32" spans="1:12" x14ac:dyDescent="0.2">
      <c r="A32" s="10"/>
      <c r="B32" s="55">
        <f t="shared" si="4"/>
        <v>22</v>
      </c>
      <c r="C32" s="68"/>
      <c r="D32" s="56" t="str">
        <f t="shared" si="0"/>
        <v/>
      </c>
      <c r="E32" s="76"/>
      <c r="F32" s="68"/>
      <c r="G32" s="57" t="str">
        <f t="shared" si="1"/>
        <v/>
      </c>
      <c r="H32" s="57" t="str">
        <f t="shared" si="2"/>
        <v/>
      </c>
      <c r="J32" s="13"/>
      <c r="L32" s="13" t="str">
        <f t="shared" si="3"/>
        <v/>
      </c>
    </row>
    <row r="33" spans="1:12" x14ac:dyDescent="0.2">
      <c r="A33" s="10"/>
      <c r="B33">
        <f t="shared" si="4"/>
        <v>23</v>
      </c>
      <c r="C33" s="67"/>
      <c r="D33" s="9" t="str">
        <f t="shared" si="0"/>
        <v/>
      </c>
      <c r="E33" s="70"/>
      <c r="F33" s="61"/>
      <c r="G33" s="48" t="str">
        <f t="shared" si="1"/>
        <v/>
      </c>
      <c r="H33" s="48" t="str">
        <f t="shared" si="2"/>
        <v/>
      </c>
      <c r="J33" s="13"/>
      <c r="L33" s="13" t="str">
        <f t="shared" si="3"/>
        <v/>
      </c>
    </row>
    <row r="34" spans="1:12" x14ac:dyDescent="0.2">
      <c r="A34" s="10"/>
      <c r="B34" s="55">
        <f t="shared" si="4"/>
        <v>24</v>
      </c>
      <c r="C34" s="68"/>
      <c r="D34" s="56" t="str">
        <f t="shared" si="0"/>
        <v/>
      </c>
      <c r="E34" s="76"/>
      <c r="F34" s="66"/>
      <c r="G34" s="57" t="str">
        <f t="shared" si="1"/>
        <v/>
      </c>
      <c r="H34" s="57" t="str">
        <f t="shared" si="2"/>
        <v/>
      </c>
      <c r="J34" s="13"/>
      <c r="L34" s="13" t="str">
        <f t="shared" si="3"/>
        <v/>
      </c>
    </row>
    <row r="35" spans="1:12" x14ac:dyDescent="0.2">
      <c r="A35" s="10"/>
      <c r="B35">
        <f t="shared" si="4"/>
        <v>25</v>
      </c>
      <c r="C35" s="67"/>
      <c r="D35" s="9" t="str">
        <f t="shared" si="0"/>
        <v/>
      </c>
      <c r="E35" s="70"/>
      <c r="F35" s="61"/>
      <c r="G35" s="48" t="str">
        <f t="shared" si="1"/>
        <v/>
      </c>
      <c r="H35" s="48" t="str">
        <f t="shared" si="2"/>
        <v/>
      </c>
      <c r="J35" s="13"/>
      <c r="L35" s="13" t="str">
        <f t="shared" si="3"/>
        <v/>
      </c>
    </row>
    <row r="36" spans="1:12" x14ac:dyDescent="0.2">
      <c r="A36" s="10"/>
      <c r="B36" s="55">
        <f t="shared" si="4"/>
        <v>26</v>
      </c>
      <c r="C36" s="68"/>
      <c r="D36" s="56" t="str">
        <f t="shared" si="0"/>
        <v/>
      </c>
      <c r="E36" s="76"/>
      <c r="F36" s="66"/>
      <c r="G36" s="57" t="str">
        <f t="shared" si="1"/>
        <v/>
      </c>
      <c r="H36" s="57" t="str">
        <f t="shared" si="2"/>
        <v/>
      </c>
      <c r="J36" s="13"/>
      <c r="L36" s="13" t="str">
        <f t="shared" si="3"/>
        <v/>
      </c>
    </row>
    <row r="37" spans="1:12" x14ac:dyDescent="0.2">
      <c r="A37" s="10"/>
      <c r="B37">
        <f t="shared" si="4"/>
        <v>27</v>
      </c>
      <c r="C37" s="67"/>
      <c r="D37" s="9" t="str">
        <f t="shared" si="0"/>
        <v/>
      </c>
      <c r="E37" s="70"/>
      <c r="F37" s="61"/>
      <c r="G37" s="48" t="str">
        <f t="shared" si="1"/>
        <v/>
      </c>
      <c r="H37" s="48" t="str">
        <f t="shared" si="2"/>
        <v/>
      </c>
      <c r="J37" s="13"/>
      <c r="L37" s="13" t="str">
        <f t="shared" si="3"/>
        <v/>
      </c>
    </row>
    <row r="38" spans="1:12" x14ac:dyDescent="0.2">
      <c r="A38" s="10"/>
      <c r="B38" s="55">
        <f t="shared" si="4"/>
        <v>28</v>
      </c>
      <c r="C38" s="68"/>
      <c r="D38" s="56" t="str">
        <f t="shared" si="0"/>
        <v/>
      </c>
      <c r="E38" s="76"/>
      <c r="F38" s="66"/>
      <c r="G38" s="57" t="str">
        <f t="shared" si="1"/>
        <v/>
      </c>
      <c r="H38" s="57" t="str">
        <f t="shared" si="2"/>
        <v/>
      </c>
      <c r="J38" s="13"/>
      <c r="L38" s="13" t="str">
        <f t="shared" si="3"/>
        <v/>
      </c>
    </row>
    <row r="39" spans="1:12" x14ac:dyDescent="0.2">
      <c r="A39" s="10"/>
      <c r="B39">
        <f t="shared" si="4"/>
        <v>29</v>
      </c>
      <c r="C39" s="67"/>
      <c r="D39" s="9" t="str">
        <f t="shared" si="0"/>
        <v/>
      </c>
      <c r="E39" s="70"/>
      <c r="F39" s="61"/>
      <c r="G39" s="48" t="str">
        <f t="shared" si="1"/>
        <v/>
      </c>
      <c r="H39" s="48" t="str">
        <f t="shared" si="2"/>
        <v/>
      </c>
      <c r="J39" s="13"/>
      <c r="L39" s="13" t="str">
        <f t="shared" si="3"/>
        <v/>
      </c>
    </row>
    <row r="40" spans="1:12" x14ac:dyDescent="0.2">
      <c r="A40" s="10"/>
      <c r="B40" s="55">
        <f t="shared" si="4"/>
        <v>30</v>
      </c>
      <c r="C40" s="68"/>
      <c r="D40" s="56" t="str">
        <f t="shared" si="0"/>
        <v/>
      </c>
      <c r="E40" s="76"/>
      <c r="F40" s="66"/>
      <c r="G40" s="57" t="str">
        <f t="shared" si="1"/>
        <v/>
      </c>
      <c r="H40" s="57" t="str">
        <f t="shared" si="2"/>
        <v/>
      </c>
      <c r="J40" s="13"/>
      <c r="L40" s="13" t="str">
        <f t="shared" si="3"/>
        <v/>
      </c>
    </row>
    <row r="41" spans="1:12" x14ac:dyDescent="0.2">
      <c r="A41" s="10"/>
      <c r="B41">
        <f t="shared" si="4"/>
        <v>31</v>
      </c>
      <c r="C41" s="67"/>
      <c r="D41" s="9" t="str">
        <f t="shared" si="0"/>
        <v/>
      </c>
      <c r="E41" s="70"/>
      <c r="F41" s="61"/>
      <c r="G41" s="48" t="str">
        <f t="shared" si="1"/>
        <v/>
      </c>
      <c r="H41" s="48" t="str">
        <f t="shared" si="2"/>
        <v/>
      </c>
      <c r="J41" s="13"/>
      <c r="L41" s="13" t="str">
        <f t="shared" si="3"/>
        <v/>
      </c>
    </row>
    <row r="42" spans="1:12" x14ac:dyDescent="0.2">
      <c r="A42" s="10"/>
      <c r="B42" s="55">
        <f t="shared" si="4"/>
        <v>32</v>
      </c>
      <c r="C42" s="68"/>
      <c r="D42" s="56" t="str">
        <f t="shared" si="0"/>
        <v/>
      </c>
      <c r="E42" s="76"/>
      <c r="F42" s="66"/>
      <c r="G42" s="57" t="str">
        <f t="shared" si="1"/>
        <v/>
      </c>
      <c r="H42" s="57" t="str">
        <f t="shared" si="2"/>
        <v/>
      </c>
      <c r="J42" s="13"/>
      <c r="L42" s="13" t="str">
        <f t="shared" si="3"/>
        <v/>
      </c>
    </row>
    <row r="43" spans="1:12" x14ac:dyDescent="0.2">
      <c r="A43" s="10"/>
      <c r="B43">
        <f t="shared" si="4"/>
        <v>33</v>
      </c>
      <c r="C43" s="67"/>
      <c r="D43" s="9" t="str">
        <f t="shared" ref="D43:D60" si="5">IF(E43="","",VLOOKUP($E43,MFG_Data2,D$8,$L$8))</f>
        <v/>
      </c>
      <c r="E43" s="70"/>
      <c r="F43" s="61"/>
      <c r="G43" s="48" t="str">
        <f t="shared" ref="G43:G60" si="6">IF($E43="","",$L43*$I$6)</f>
        <v/>
      </c>
      <c r="H43" s="48" t="str">
        <f t="shared" ref="H43:H60" si="7">IF(E43="","",G43*C43)</f>
        <v/>
      </c>
      <c r="J43" s="13"/>
      <c r="L43" s="13" t="str">
        <f t="shared" ref="L43:L60" si="8">IF($E43="","",VLOOKUP($E43,Products2,L$9,$L$8))</f>
        <v/>
      </c>
    </row>
    <row r="44" spans="1:12" x14ac:dyDescent="0.2">
      <c r="A44" s="10"/>
      <c r="B44" s="55">
        <f t="shared" ref="B44:B60" si="9">B43+1</f>
        <v>34</v>
      </c>
      <c r="C44" s="68"/>
      <c r="D44" s="56" t="str">
        <f t="shared" si="5"/>
        <v/>
      </c>
      <c r="E44" s="76"/>
      <c r="F44" s="66"/>
      <c r="G44" s="57" t="str">
        <f t="shared" si="6"/>
        <v/>
      </c>
      <c r="H44" s="57" t="str">
        <f t="shared" si="7"/>
        <v/>
      </c>
      <c r="J44" s="13"/>
      <c r="L44" s="13" t="str">
        <f t="shared" si="8"/>
        <v/>
      </c>
    </row>
    <row r="45" spans="1:12" x14ac:dyDescent="0.2">
      <c r="A45" s="10"/>
      <c r="B45">
        <f t="shared" si="9"/>
        <v>35</v>
      </c>
      <c r="C45" s="67"/>
      <c r="D45" s="9" t="str">
        <f t="shared" si="5"/>
        <v/>
      </c>
      <c r="E45" s="70"/>
      <c r="F45" s="61"/>
      <c r="G45" s="48" t="str">
        <f t="shared" si="6"/>
        <v/>
      </c>
      <c r="H45" s="48" t="str">
        <f t="shared" si="7"/>
        <v/>
      </c>
      <c r="J45" s="13"/>
      <c r="L45" s="13" t="str">
        <f t="shared" si="8"/>
        <v/>
      </c>
    </row>
    <row r="46" spans="1:12" x14ac:dyDescent="0.2">
      <c r="A46" s="58"/>
      <c r="B46" s="55">
        <f t="shared" si="9"/>
        <v>36</v>
      </c>
      <c r="C46" s="68"/>
      <c r="D46" s="56" t="str">
        <f t="shared" si="5"/>
        <v/>
      </c>
      <c r="E46" s="76"/>
      <c r="F46" s="66"/>
      <c r="G46" s="57" t="str">
        <f t="shared" si="6"/>
        <v/>
      </c>
      <c r="H46" s="57" t="str">
        <f t="shared" si="7"/>
        <v/>
      </c>
      <c r="J46" s="13"/>
      <c r="L46" s="13" t="str">
        <f t="shared" si="8"/>
        <v/>
      </c>
    </row>
    <row r="47" spans="1:12" x14ac:dyDescent="0.2">
      <c r="A47" s="10"/>
      <c r="B47">
        <f t="shared" si="9"/>
        <v>37</v>
      </c>
      <c r="C47" s="67"/>
      <c r="D47" s="9" t="str">
        <f t="shared" si="5"/>
        <v/>
      </c>
      <c r="E47" s="70"/>
      <c r="F47" s="61"/>
      <c r="G47" s="48" t="str">
        <f t="shared" si="6"/>
        <v/>
      </c>
      <c r="H47" s="48" t="str">
        <f t="shared" si="7"/>
        <v/>
      </c>
      <c r="J47" s="13"/>
      <c r="L47" s="13" t="str">
        <f t="shared" si="8"/>
        <v/>
      </c>
    </row>
    <row r="48" spans="1:12" x14ac:dyDescent="0.2">
      <c r="A48" s="10"/>
      <c r="B48" s="55">
        <f t="shared" si="9"/>
        <v>38</v>
      </c>
      <c r="C48" s="68"/>
      <c r="D48" s="56" t="str">
        <f t="shared" si="5"/>
        <v/>
      </c>
      <c r="E48" s="76"/>
      <c r="F48" s="66"/>
      <c r="G48" s="57" t="str">
        <f t="shared" si="6"/>
        <v/>
      </c>
      <c r="H48" s="57" t="str">
        <f t="shared" si="7"/>
        <v/>
      </c>
      <c r="J48" s="13"/>
      <c r="L48" s="13" t="str">
        <f t="shared" si="8"/>
        <v/>
      </c>
    </row>
    <row r="49" spans="1:12" x14ac:dyDescent="0.2">
      <c r="A49" s="10"/>
      <c r="B49">
        <f t="shared" si="9"/>
        <v>39</v>
      </c>
      <c r="C49" s="67"/>
      <c r="D49" s="9" t="str">
        <f t="shared" si="5"/>
        <v/>
      </c>
      <c r="E49" s="70"/>
      <c r="F49" s="61"/>
      <c r="G49" s="48" t="str">
        <f t="shared" si="6"/>
        <v/>
      </c>
      <c r="H49" s="48" t="str">
        <f t="shared" si="7"/>
        <v/>
      </c>
      <c r="J49" s="13"/>
      <c r="L49" s="13" t="str">
        <f t="shared" si="8"/>
        <v/>
      </c>
    </row>
    <row r="50" spans="1:12" x14ac:dyDescent="0.2">
      <c r="A50" s="58"/>
      <c r="B50" s="55">
        <f t="shared" si="9"/>
        <v>40</v>
      </c>
      <c r="C50" s="68"/>
      <c r="D50" s="56" t="str">
        <f t="shared" si="5"/>
        <v/>
      </c>
      <c r="E50" s="76"/>
      <c r="F50" s="66"/>
      <c r="G50" s="57" t="str">
        <f t="shared" si="6"/>
        <v/>
      </c>
      <c r="H50" s="57" t="str">
        <f t="shared" si="7"/>
        <v/>
      </c>
      <c r="J50" s="13"/>
      <c r="L50" s="13" t="str">
        <f t="shared" si="8"/>
        <v/>
      </c>
    </row>
    <row r="51" spans="1:12" x14ac:dyDescent="0.2">
      <c r="A51" s="10"/>
      <c r="B51">
        <f t="shared" si="9"/>
        <v>41</v>
      </c>
      <c r="C51" s="67"/>
      <c r="D51" s="9" t="str">
        <f t="shared" si="5"/>
        <v/>
      </c>
      <c r="E51" s="70"/>
      <c r="F51" s="61"/>
      <c r="G51" s="48" t="str">
        <f t="shared" si="6"/>
        <v/>
      </c>
      <c r="H51" s="48" t="str">
        <f t="shared" si="7"/>
        <v/>
      </c>
      <c r="J51" s="13"/>
      <c r="L51" s="13" t="str">
        <f t="shared" si="8"/>
        <v/>
      </c>
    </row>
    <row r="52" spans="1:12" x14ac:dyDescent="0.2">
      <c r="A52" s="10"/>
      <c r="B52" s="55">
        <f t="shared" si="9"/>
        <v>42</v>
      </c>
      <c r="C52" s="68"/>
      <c r="D52" s="56" t="str">
        <f t="shared" si="5"/>
        <v/>
      </c>
      <c r="E52" s="76"/>
      <c r="F52" s="66"/>
      <c r="G52" s="57" t="str">
        <f t="shared" si="6"/>
        <v/>
      </c>
      <c r="H52" s="57" t="str">
        <f t="shared" si="7"/>
        <v/>
      </c>
      <c r="J52" s="13"/>
      <c r="L52" s="13" t="str">
        <f t="shared" si="8"/>
        <v/>
      </c>
    </row>
    <row r="53" spans="1:12" x14ac:dyDescent="0.2">
      <c r="A53" s="10"/>
      <c r="B53">
        <f t="shared" si="9"/>
        <v>43</v>
      </c>
      <c r="C53" s="67"/>
      <c r="D53" s="9" t="str">
        <f t="shared" si="5"/>
        <v/>
      </c>
      <c r="E53" s="70"/>
      <c r="F53" s="61"/>
      <c r="G53" s="48" t="str">
        <f t="shared" si="6"/>
        <v/>
      </c>
      <c r="H53" s="48" t="str">
        <f t="shared" si="7"/>
        <v/>
      </c>
      <c r="J53" s="13"/>
      <c r="L53" s="13" t="str">
        <f t="shared" si="8"/>
        <v/>
      </c>
    </row>
    <row r="54" spans="1:12" x14ac:dyDescent="0.2">
      <c r="A54" s="10"/>
      <c r="B54" s="55">
        <f t="shared" si="9"/>
        <v>44</v>
      </c>
      <c r="C54" s="68"/>
      <c r="D54" s="56" t="str">
        <f t="shared" si="5"/>
        <v/>
      </c>
      <c r="E54" s="76"/>
      <c r="F54" s="66"/>
      <c r="G54" s="57" t="str">
        <f t="shared" si="6"/>
        <v/>
      </c>
      <c r="H54" s="57" t="str">
        <f t="shared" si="7"/>
        <v/>
      </c>
      <c r="J54" s="13"/>
      <c r="L54" s="13" t="str">
        <f t="shared" si="8"/>
        <v/>
      </c>
    </row>
    <row r="55" spans="1:12" x14ac:dyDescent="0.2">
      <c r="A55" s="10"/>
      <c r="B55">
        <f t="shared" si="9"/>
        <v>45</v>
      </c>
      <c r="C55" s="67"/>
      <c r="D55" s="9" t="str">
        <f t="shared" si="5"/>
        <v/>
      </c>
      <c r="E55" s="70"/>
      <c r="F55" s="61"/>
      <c r="G55" s="48" t="str">
        <f t="shared" si="6"/>
        <v/>
      </c>
      <c r="H55" s="48" t="str">
        <f t="shared" si="7"/>
        <v/>
      </c>
      <c r="J55" s="13"/>
      <c r="L55" s="13" t="str">
        <f t="shared" si="8"/>
        <v/>
      </c>
    </row>
    <row r="56" spans="1:12" x14ac:dyDescent="0.2">
      <c r="A56" s="10"/>
      <c r="B56" s="55">
        <f t="shared" si="9"/>
        <v>46</v>
      </c>
      <c r="C56" s="68"/>
      <c r="D56" s="56" t="str">
        <f t="shared" si="5"/>
        <v/>
      </c>
      <c r="E56" s="76"/>
      <c r="F56" s="66"/>
      <c r="G56" s="57" t="str">
        <f t="shared" si="6"/>
        <v/>
      </c>
      <c r="H56" s="57" t="str">
        <f t="shared" si="7"/>
        <v/>
      </c>
      <c r="J56" s="13"/>
      <c r="L56" s="13" t="str">
        <f t="shared" si="8"/>
        <v/>
      </c>
    </row>
    <row r="57" spans="1:12" x14ac:dyDescent="0.2">
      <c r="A57" s="10"/>
      <c r="B57">
        <f t="shared" si="9"/>
        <v>47</v>
      </c>
      <c r="C57" s="67"/>
      <c r="D57" s="9" t="str">
        <f t="shared" si="5"/>
        <v/>
      </c>
      <c r="E57" s="70"/>
      <c r="F57" s="61"/>
      <c r="G57" s="48" t="str">
        <f t="shared" si="6"/>
        <v/>
      </c>
      <c r="H57" s="48" t="str">
        <f t="shared" si="7"/>
        <v/>
      </c>
      <c r="J57" s="13"/>
      <c r="L57" s="13" t="str">
        <f t="shared" si="8"/>
        <v/>
      </c>
    </row>
    <row r="58" spans="1:12" x14ac:dyDescent="0.2">
      <c r="A58" s="10"/>
      <c r="B58" s="55">
        <f t="shared" si="9"/>
        <v>48</v>
      </c>
      <c r="C58" s="68"/>
      <c r="D58" s="56" t="str">
        <f t="shared" si="5"/>
        <v/>
      </c>
      <c r="E58" s="76"/>
      <c r="F58" s="66"/>
      <c r="G58" s="57" t="str">
        <f t="shared" si="6"/>
        <v/>
      </c>
      <c r="H58" s="57" t="str">
        <f t="shared" si="7"/>
        <v/>
      </c>
      <c r="J58" s="13"/>
      <c r="L58" s="13" t="str">
        <f t="shared" si="8"/>
        <v/>
      </c>
    </row>
    <row r="59" spans="1:12" x14ac:dyDescent="0.2">
      <c r="A59" s="10"/>
      <c r="B59">
        <f t="shared" si="9"/>
        <v>49</v>
      </c>
      <c r="C59" s="67"/>
      <c r="D59" s="9" t="str">
        <f t="shared" si="5"/>
        <v/>
      </c>
      <c r="E59" s="70"/>
      <c r="F59" s="61"/>
      <c r="G59" s="48" t="str">
        <f t="shared" si="6"/>
        <v/>
      </c>
      <c r="H59" s="48" t="str">
        <f t="shared" si="7"/>
        <v/>
      </c>
      <c r="J59" s="13"/>
      <c r="L59" s="13" t="str">
        <f t="shared" si="8"/>
        <v/>
      </c>
    </row>
    <row r="60" spans="1:12" x14ac:dyDescent="0.2">
      <c r="A60" s="58"/>
      <c r="B60" s="55">
        <f t="shared" si="9"/>
        <v>50</v>
      </c>
      <c r="C60" s="68"/>
      <c r="D60" s="56" t="str">
        <f t="shared" si="5"/>
        <v/>
      </c>
      <c r="E60" s="76"/>
      <c r="F60" s="66"/>
      <c r="G60" s="57" t="str">
        <f t="shared" si="6"/>
        <v/>
      </c>
      <c r="H60" s="57" t="str">
        <f t="shared" si="7"/>
        <v/>
      </c>
      <c r="J60" s="13"/>
      <c r="L60" s="13" t="str">
        <f t="shared" si="8"/>
        <v/>
      </c>
    </row>
    <row r="61" spans="1:12" x14ac:dyDescent="0.2">
      <c r="A61" s="10"/>
      <c r="C61" s="67"/>
      <c r="H61" s="51">
        <f>SUM(H11:H60)</f>
        <v>0</v>
      </c>
    </row>
    <row r="62" spans="1:12" x14ac:dyDescent="0.2">
      <c r="A62" s="10"/>
      <c r="F62" s="8" t="s">
        <v>208</v>
      </c>
      <c r="H62" s="59"/>
    </row>
    <row r="63" spans="1:12" x14ac:dyDescent="0.2">
      <c r="A63" s="10"/>
      <c r="F63" s="8" t="s">
        <v>166</v>
      </c>
      <c r="H63" s="59"/>
    </row>
    <row r="64" spans="1:12" x14ac:dyDescent="0.2">
      <c r="A64" s="10"/>
      <c r="E64" s="9"/>
      <c r="F64" s="8" t="s">
        <v>162</v>
      </c>
      <c r="G64" s="48"/>
      <c r="H64" s="59"/>
    </row>
    <row r="65" spans="1:36" x14ac:dyDescent="0.2">
      <c r="A65" s="10"/>
      <c r="E65" s="9"/>
      <c r="G65" s="48"/>
      <c r="H65" s="59"/>
    </row>
    <row r="66" spans="1:36" x14ac:dyDescent="0.2">
      <c r="A66" s="10"/>
      <c r="E66" s="9"/>
      <c r="G66" s="17" t="s">
        <v>215</v>
      </c>
      <c r="H66" s="59"/>
    </row>
    <row r="67" spans="1:36" x14ac:dyDescent="0.2">
      <c r="A67" s="10"/>
      <c r="E67" s="9"/>
      <c r="F67" t="s">
        <v>214</v>
      </c>
      <c r="G67" s="69" t="s">
        <v>25</v>
      </c>
      <c r="H67" s="59">
        <f>IF(G67="Yes",H61*AK82,)</f>
        <v>0</v>
      </c>
    </row>
    <row r="68" spans="1:36" x14ac:dyDescent="0.2">
      <c r="A68" s="10"/>
      <c r="E68" s="9"/>
      <c r="F68" t="s">
        <v>207</v>
      </c>
      <c r="G68" s="69" t="s">
        <v>25</v>
      </c>
      <c r="H68" s="59">
        <f>IF(G68="Yes",AK86,)</f>
        <v>0</v>
      </c>
    </row>
    <row r="69" spans="1:36" x14ac:dyDescent="0.2">
      <c r="A69" s="10"/>
      <c r="E69" s="9"/>
      <c r="F69" s="32" t="s">
        <v>206</v>
      </c>
      <c r="G69" s="36"/>
      <c r="H69" s="51">
        <f>SUM(H64:H68)</f>
        <v>0</v>
      </c>
    </row>
    <row r="70" spans="1:36" x14ac:dyDescent="0.2">
      <c r="A70" s="10"/>
      <c r="D70"/>
      <c r="E70" s="9"/>
      <c r="H70" s="59"/>
    </row>
    <row r="71" spans="1:36" x14ac:dyDescent="0.2">
      <c r="A71" s="10"/>
      <c r="E71" s="9"/>
      <c r="H71" s="59"/>
    </row>
    <row r="72" spans="1:36" x14ac:dyDescent="0.2">
      <c r="A72" s="10"/>
      <c r="E72" s="9"/>
      <c r="H72" s="59"/>
    </row>
    <row r="73" spans="1:36" x14ac:dyDescent="0.2">
      <c r="A73" s="10"/>
      <c r="H73" s="59"/>
    </row>
    <row r="74" spans="1:36" x14ac:dyDescent="0.2">
      <c r="A74" s="10"/>
      <c r="F74" s="62" t="s">
        <v>135</v>
      </c>
      <c r="G74" s="63"/>
      <c r="H74" s="64">
        <f>H69+H61</f>
        <v>0</v>
      </c>
    </row>
    <row r="75" spans="1:36" x14ac:dyDescent="0.2">
      <c r="A75" s="10"/>
      <c r="D75"/>
      <c r="H75" s="59"/>
    </row>
    <row r="76" spans="1:36" x14ac:dyDescent="0.2">
      <c r="A76" s="10"/>
      <c r="F76" s="73" t="s">
        <v>219</v>
      </c>
      <c r="H76" s="59"/>
    </row>
    <row r="77" spans="1:36" hidden="1" x14ac:dyDescent="0.2">
      <c r="A77" s="10"/>
      <c r="H77" s="59"/>
    </row>
    <row r="78" spans="1:36" hidden="1" x14ac:dyDescent="0.2">
      <c r="A78" s="10"/>
      <c r="F78" t="s">
        <v>209</v>
      </c>
      <c r="H78" s="59"/>
      <c r="I78" s="48">
        <f>I61+75</f>
        <v>75</v>
      </c>
      <c r="J78" t="s">
        <v>174</v>
      </c>
    </row>
    <row r="79" spans="1:36" hidden="1" x14ac:dyDescent="0.2">
      <c r="A79" s="10"/>
      <c r="F79" t="s">
        <v>210</v>
      </c>
      <c r="H79" s="59"/>
    </row>
    <row r="80" spans="1:36" hidden="1" x14ac:dyDescent="0.2">
      <c r="A80" s="10"/>
      <c r="F80" s="32" t="s">
        <v>211</v>
      </c>
      <c r="G80" s="36"/>
      <c r="H80" s="52">
        <f>SUM(H77:H79)</f>
        <v>0</v>
      </c>
      <c r="AJ80" t="s">
        <v>212</v>
      </c>
    </row>
    <row r="81" spans="1:37" hidden="1" x14ac:dyDescent="0.2">
      <c r="A81" s="10"/>
      <c r="G81"/>
      <c r="H81" s="59"/>
      <c r="AJ81" t="s">
        <v>25</v>
      </c>
    </row>
    <row r="82" spans="1:37" hidden="1" x14ac:dyDescent="0.2">
      <c r="A82" s="10"/>
      <c r="H82" s="59"/>
      <c r="AJ82" t="s">
        <v>24</v>
      </c>
      <c r="AK82" s="65">
        <v>0.1</v>
      </c>
    </row>
    <row r="83" spans="1:37" ht="16" hidden="1" thickBot="1" x14ac:dyDescent="0.25">
      <c r="A83" s="10"/>
      <c r="G83" s="21"/>
      <c r="H83" s="53">
        <f>H74+H80</f>
        <v>0</v>
      </c>
    </row>
    <row r="84" spans="1:37" ht="16" hidden="1" thickTop="1" x14ac:dyDescent="0.2">
      <c r="A84" s="10"/>
      <c r="H84" s="59"/>
      <c r="AJ84" t="s">
        <v>213</v>
      </c>
    </row>
    <row r="85" spans="1:37" hidden="1" x14ac:dyDescent="0.2">
      <c r="A85" s="10"/>
      <c r="E85" s="11"/>
      <c r="F85" s="31"/>
      <c r="G85"/>
      <c r="H85" s="59">
        <f>SUM(H83)*0.5</f>
        <v>0</v>
      </c>
      <c r="AJ85" t="s">
        <v>25</v>
      </c>
    </row>
    <row r="86" spans="1:37" hidden="1" x14ac:dyDescent="0.2">
      <c r="A86" s="10"/>
      <c r="F86" s="30" t="s">
        <v>160</v>
      </c>
      <c r="G86"/>
      <c r="AJ86" t="s">
        <v>24</v>
      </c>
      <c r="AK86" s="13">
        <v>350</v>
      </c>
    </row>
    <row r="87" spans="1:37" hidden="1" x14ac:dyDescent="0.2">
      <c r="A87" s="10"/>
    </row>
    <row r="88" spans="1:37" hidden="1" x14ac:dyDescent="0.2"/>
    <row r="91" spans="1:37" x14ac:dyDescent="0.2">
      <c r="D91" t="s">
        <v>168</v>
      </c>
    </row>
    <row r="92" spans="1:37" x14ac:dyDescent="0.2">
      <c r="D92" t="s">
        <v>170</v>
      </c>
    </row>
    <row r="93" spans="1:37" x14ac:dyDescent="0.2">
      <c r="D93" s="54" t="s">
        <v>169</v>
      </c>
      <c r="F93" s="54"/>
    </row>
  </sheetData>
  <sheetProtection algorithmName="SHA-512" hashValue="LbOoZBSlhmz3xoiHXc1rSgR0SiaOXAVCE+lCvS+CSwAA4Rh5Ny2iHZ5TrkAGX6NXVluOVzvkkV4peN/CmJLKOw==" saltValue="ybjI35frs/FkoSUNC3RHwQ==" spinCount="100000" sheet="1" selectLockedCells="1"/>
  <conditionalFormatting sqref="D11:D60">
    <cfRule type="containsErrors" dxfId="26" priority="31">
      <formula>ISERROR(D11)</formula>
    </cfRule>
  </conditionalFormatting>
  <conditionalFormatting sqref="E12">
    <cfRule type="containsErrors" dxfId="25" priority="25">
      <formula>ISERROR(E12)</formula>
    </cfRule>
  </conditionalFormatting>
  <conditionalFormatting sqref="E14">
    <cfRule type="containsErrors" dxfId="24" priority="24">
      <formula>ISERROR(E14)</formula>
    </cfRule>
  </conditionalFormatting>
  <conditionalFormatting sqref="E16">
    <cfRule type="containsErrors" dxfId="23" priority="23">
      <formula>ISERROR(E16)</formula>
    </cfRule>
  </conditionalFormatting>
  <conditionalFormatting sqref="E18">
    <cfRule type="containsErrors" dxfId="22" priority="22">
      <formula>ISERROR(E18)</formula>
    </cfRule>
  </conditionalFormatting>
  <conditionalFormatting sqref="E20">
    <cfRule type="containsErrors" dxfId="21" priority="21">
      <formula>ISERROR(E20)</formula>
    </cfRule>
  </conditionalFormatting>
  <conditionalFormatting sqref="E22">
    <cfRule type="containsErrors" dxfId="20" priority="20">
      <formula>ISERROR(E22)</formula>
    </cfRule>
  </conditionalFormatting>
  <conditionalFormatting sqref="E24">
    <cfRule type="containsErrors" dxfId="19" priority="19">
      <formula>ISERROR(E24)</formula>
    </cfRule>
  </conditionalFormatting>
  <conditionalFormatting sqref="E26">
    <cfRule type="containsErrors" dxfId="18" priority="18">
      <formula>ISERROR(E26)</formula>
    </cfRule>
  </conditionalFormatting>
  <conditionalFormatting sqref="E28">
    <cfRule type="containsErrors" dxfId="17" priority="17">
      <formula>ISERROR(E28)</formula>
    </cfRule>
  </conditionalFormatting>
  <conditionalFormatting sqref="E30">
    <cfRule type="containsErrors" dxfId="16" priority="16">
      <formula>ISERROR(E30)</formula>
    </cfRule>
  </conditionalFormatting>
  <conditionalFormatting sqref="E32">
    <cfRule type="containsErrors" dxfId="15" priority="15">
      <formula>ISERROR(E32)</formula>
    </cfRule>
  </conditionalFormatting>
  <conditionalFormatting sqref="E34">
    <cfRule type="containsErrors" dxfId="14" priority="14">
      <formula>ISERROR(E34)</formula>
    </cfRule>
  </conditionalFormatting>
  <conditionalFormatting sqref="E36">
    <cfRule type="containsErrors" dxfId="13" priority="13">
      <formula>ISERROR(E36)</formula>
    </cfRule>
  </conditionalFormatting>
  <conditionalFormatting sqref="E38">
    <cfRule type="containsErrors" dxfId="12" priority="12">
      <formula>ISERROR(E38)</formula>
    </cfRule>
  </conditionalFormatting>
  <conditionalFormatting sqref="E40">
    <cfRule type="containsErrors" dxfId="11" priority="11">
      <formula>ISERROR(E40)</formula>
    </cfRule>
  </conditionalFormatting>
  <conditionalFormatting sqref="E42">
    <cfRule type="containsErrors" dxfId="10" priority="10">
      <formula>ISERROR(E42)</formula>
    </cfRule>
  </conditionalFormatting>
  <conditionalFormatting sqref="E44">
    <cfRule type="containsErrors" dxfId="9" priority="9">
      <formula>ISERROR(E44)</formula>
    </cfRule>
  </conditionalFormatting>
  <conditionalFormatting sqref="E46">
    <cfRule type="containsErrors" dxfId="8" priority="8">
      <formula>ISERROR(E46)</formula>
    </cfRule>
  </conditionalFormatting>
  <conditionalFormatting sqref="E48">
    <cfRule type="containsErrors" dxfId="7" priority="7">
      <formula>ISERROR(E48)</formula>
    </cfRule>
  </conditionalFormatting>
  <conditionalFormatting sqref="E50">
    <cfRule type="containsErrors" dxfId="6" priority="6">
      <formula>ISERROR(E50)</formula>
    </cfRule>
  </conditionalFormatting>
  <conditionalFormatting sqref="E52">
    <cfRule type="containsErrors" dxfId="5" priority="5">
      <formula>ISERROR(E52)</formula>
    </cfRule>
  </conditionalFormatting>
  <conditionalFormatting sqref="E54">
    <cfRule type="containsErrors" dxfId="4" priority="4">
      <formula>ISERROR(E54)</formula>
    </cfRule>
  </conditionalFormatting>
  <conditionalFormatting sqref="E56">
    <cfRule type="containsErrors" dxfId="3" priority="3">
      <formula>ISERROR(E56)</formula>
    </cfRule>
  </conditionalFormatting>
  <conditionalFormatting sqref="E58">
    <cfRule type="containsErrors" dxfId="2" priority="2">
      <formula>ISERROR(E58)</formula>
    </cfRule>
  </conditionalFormatting>
  <conditionalFormatting sqref="E60">
    <cfRule type="containsErrors" dxfId="1" priority="1">
      <formula>ISERROR(E60)</formula>
    </cfRule>
  </conditionalFormatting>
  <conditionalFormatting sqref="H11:H60">
    <cfRule type="cellIs" dxfId="0" priority="26" operator="equal">
      <formula>0</formula>
    </cfRule>
  </conditionalFormatting>
  <dataValidations count="4">
    <dataValidation type="list" allowBlank="1" showInputMessage="1" showErrorMessage="1" sqref="K11:K56" xr:uid="{4BEA89C0-666D-EA4C-8AC0-796B6682B49B}">
      <formula1>#REF!</formula1>
    </dataValidation>
    <dataValidation type="list" allowBlank="1" showInputMessage="1" showErrorMessage="1" sqref="E74:E75" xr:uid="{66A372F8-ECB1-DD46-9904-8E29EF20365C}">
      <formula1>$E$62:$E$75</formula1>
    </dataValidation>
    <dataValidation type="list" allowBlank="1" showInputMessage="1" showErrorMessage="1" sqref="G67" xr:uid="{18EF6469-30A9-A849-A7F6-CCD93A6412F1}">
      <formula1>$AJ$81:$AJ$82</formula1>
    </dataValidation>
    <dataValidation type="list" allowBlank="1" showInputMessage="1" showErrorMessage="1" sqref="G68" xr:uid="{75AAA7B8-689A-0145-A0FA-E2025E2D6CE7}">
      <formula1>$AJ$85:$AJ$86</formula1>
    </dataValidation>
  </dataValidations>
  <hyperlinks>
    <hyperlink ref="D93" r:id="rId1" xr:uid="{B2056AE4-4AE4-B34E-B323-54D9B9A2DA88}"/>
  </hyperlinks>
  <pageMargins left="0.75" right="0.75" top="1" bottom="1" header="0.5" footer="0.5"/>
  <pageSetup scale="50" fitToHeight="0" orientation="landscape" horizontalDpi="4294967292" verticalDpi="4294967292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72AD0E0-9E6A-0D4B-831E-7019CB9CD015}">
          <x14:formula1>
            <xm:f>Items!$M$4:$AF$4</xm:f>
          </x14:formula1>
          <xm:sqref>H6</xm:sqref>
        </x14:dataValidation>
        <x14:dataValidation type="list" allowBlank="1" showInputMessage="1" showErrorMessage="1" xr:uid="{A26A0DCB-A9D9-AD4C-B446-75CEF7F40F66}">
          <x14:formula1>
            <xm:f>Items!$B$5:$B$106</xm:f>
          </x14:formula1>
          <xm:sqref>E11:E60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Items</vt:lpstr>
      <vt:lpstr>Customer Esstimator</vt:lpstr>
      <vt:lpstr>'Customer Esstimator'!MFG_Data</vt:lpstr>
      <vt:lpstr>MFG_Data</vt:lpstr>
      <vt:lpstr>MFG_Data2</vt:lpstr>
      <vt:lpstr>'Customer Esstimator'!Print_Area</vt:lpstr>
      <vt:lpstr>'Customer Esstimator'!Products</vt:lpstr>
      <vt:lpstr>Products</vt:lpstr>
      <vt:lpstr>Products2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Aaron Gray</cp:lastModifiedBy>
  <cp:lastPrinted>2024-01-19T19:32:06Z</cp:lastPrinted>
  <dcterms:created xsi:type="dcterms:W3CDTF">2010-09-09T20:09:54Z</dcterms:created>
  <dcterms:modified xsi:type="dcterms:W3CDTF">2024-03-02T20:22:19Z</dcterms:modified>
</cp:coreProperties>
</file>